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F27" i="4689" l="1"/>
  <c r="G27" i="4689"/>
  <c r="H27" i="4689"/>
  <c r="E27" i="4689"/>
  <c r="F24" i="4689"/>
  <c r="G24" i="4689"/>
  <c r="H24" i="4689"/>
  <c r="E24" i="4689"/>
  <c r="F21" i="4689"/>
  <c r="G21" i="4689"/>
  <c r="H21" i="4689"/>
  <c r="E21" i="4689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24" i="4689"/>
  <c r="Z20" i="4688" s="1"/>
  <c r="J26" i="4689"/>
  <c r="AK20" i="4688" s="1"/>
  <c r="J20" i="4689"/>
  <c r="G20" i="4688" s="1"/>
  <c r="J37" i="4689"/>
  <c r="D30" i="4688" s="1"/>
  <c r="J22" i="4689"/>
  <c r="P20" i="4688" s="1"/>
  <c r="J16" i="4689"/>
  <c r="AF15" i="4688" s="1"/>
  <c r="J14" i="4689"/>
  <c r="U15" i="4688" s="1"/>
  <c r="J10" i="4689"/>
  <c r="D15" i="4688" s="1"/>
  <c r="AN29" i="4688"/>
  <c r="CB19" i="4688" s="1"/>
  <c r="AL29" i="4688"/>
  <c r="BZ19" i="4688" s="1"/>
  <c r="AO24" i="4688"/>
  <c r="CC20" i="4688" s="1"/>
  <c r="AM24" i="4688"/>
  <c r="CA20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0" i="4689"/>
  <c r="P30" i="4688" s="1"/>
  <c r="J33" i="4689"/>
  <c r="Z25" i="4688" s="1"/>
  <c r="J30" i="4689"/>
  <c r="J25" i="4688" s="1"/>
  <c r="J32" i="4689"/>
  <c r="U25" i="4688" s="1"/>
  <c r="J36" i="4689"/>
  <c r="AO25" i="4688" s="1"/>
  <c r="J23" i="4689"/>
  <c r="U20" i="4688" s="1"/>
  <c r="J25" i="4689"/>
  <c r="AF20" i="4688" s="1"/>
  <c r="J13" i="4689"/>
  <c r="P15" i="4688" s="1"/>
  <c r="T17" i="4681"/>
  <c r="J44" i="4689"/>
  <c r="J45" i="4689"/>
  <c r="J41" i="4689"/>
  <c r="J42" i="4689"/>
  <c r="J38" i="4689"/>
  <c r="J39" i="4689"/>
  <c r="AF25" i="4688"/>
  <c r="J35" i="4689"/>
  <c r="P25" i="4688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U19" i="4688"/>
  <c r="AD31" i="4688"/>
  <c r="BE19" i="4688"/>
  <c r="M31" i="4688"/>
  <c r="AU19" i="4688"/>
  <c r="B31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K34" i="4688"/>
  <c r="AL34" i="4688"/>
  <c r="U23" i="4678"/>
  <c r="H34" i="4688"/>
  <c r="Z34" i="4688"/>
  <c r="AH34" i="4688"/>
  <c r="AI34" i="4688"/>
  <c r="V34" i="4688"/>
  <c r="S34" i="4688"/>
  <c r="AM34" i="4688"/>
  <c r="E34" i="4688"/>
  <c r="W34" i="4688"/>
  <c r="AO34" i="4688"/>
  <c r="AJ34" i="4688"/>
  <c r="R34" i="4688"/>
  <c r="Y34" i="4688"/>
  <c r="U34" i="4688"/>
  <c r="AB34" i="4688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T34" i="4688"/>
  <c r="Q34" i="4688"/>
  <c r="K34" i="4688"/>
  <c r="F34" i="4688"/>
  <c r="P34" i="4688"/>
  <c r="AG34" i="4688"/>
  <c r="J34" i="4688"/>
  <c r="G34" i="4688"/>
  <c r="AN34" i="4688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J21" i="4688"/>
  <c r="G21" i="4688"/>
  <c r="D2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<sst xmlns="http://schemas.openxmlformats.org/spreadsheetml/2006/main" count="794" uniqueCount="157">
  <si>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</si>
  <si>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</si>
  <si>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</si>
  <si>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</si>
  <si>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</si>
  <si>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</si>
  <si>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</si>
  <si>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</si>
  <si>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</si>
  <si>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</si>
  <si>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</si>
  <si>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</si>
  <si>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</si>
  <si>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</si>
  <si>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</si>
  <si>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</si>
  <si>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</si>
  <si>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</si>
  <si>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</si>
  <si>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</si>
  <si>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</si>
  <si>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</si>
  <si>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</si>
  <si>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</si>
  <si>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</si>
  <si>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</si>
  <si>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</si>
  <si>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</si>
  <si>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</si>
  <si>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</si>
  <si>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</si>
  <si>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</si>
  <si>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</si>
  <si>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</si>
  <si>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</si>
  <si>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</si>
  <si>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</si>
  <si>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</si>
  <si>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</si>
  <si>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</si>
  <si>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</si>
  <si>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</si>
  <si>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</si>
  <si>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</si>
  <si>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</si>
  <si>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</si>
  <si>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</si>
  <si>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</si>
  <si>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</si>
  <si>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</si>
  <si>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</si>
  <si>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</si>
  <si>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</si>
  <si>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</si>
  <si>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</si>
  <si>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</si>
  <si>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</si>
  <si>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</si>
  <si>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</si>
  <si>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</si>
  <si>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</si>
  <si>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</si>
  <si>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</si>
  <si>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</si>
  <si>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</si>
  <si>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</si>
  <si>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</si>
  <si>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</si>
  <si>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</si>
  <si>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</si>
  <si>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</si>
  <si>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</si>
  <si>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</si>
  <si>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</si>
  <si>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</si>
  <si>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</si>
  <si>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</si>
  <si>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</si>
  <si>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</si>
  <si>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</si>
  <si>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</si>
  <si>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</si>
  <si>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</si>
  <si>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</si>
  <si>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</si>
  <si>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</si>
  <si>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</si>
  <si>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</si>
  <si>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</si>
  <si>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</si>
  <si>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</si>
  <si>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</si>
  <si>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</si>
  <si>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</si>
  <si>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</si>
  <si>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</si>
  <si>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</si>
  <si>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</si>
  <si>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</si>
  <si>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</si>
  <si>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</si>
  <si>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</si>
  <si>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</si>
  <si>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</si>
  <si>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</si>
  <si>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</si>
  <si>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</si>
  <si>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</si>
  <si>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</si>
  <si>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</si>
  <si>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</si>
  <si>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</si>
  <si>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</si>
  <si>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</si>
  <si>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</si>
  <si>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</si>
  <si>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</si>
  <si>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</si>
  <si>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</si>
  <si>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</si>
  <si>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</si>
  <si>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</si>
  <si>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</si>
  <si>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</si>
  <si>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</si>
  <si>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</si>
  <si>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</si>
  <si>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</si>
  <si>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</si>
  <si>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</si>
  <si>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</si>
  <si>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</si>
  <si>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</si>
  <si>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</si>
  <si>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</si>
  <si>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</si>
  <si>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</si>
  <si>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</si>
  <si>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</si>
  <si>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</si>
  <si>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</si>
  <si>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</si>
  <si>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</si>
  <si>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</si>
  <si>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</si>
  <si>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</si>
  <si>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</si>
  <si>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</si>
  <si>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</si>
  <si>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CALLES 39 X CARRERA 30</t>
  </si>
  <si>
    <t>GEOVANNIS GONZALEZ</t>
  </si>
  <si>
    <t xml:space="preserve">  </t>
  </si>
  <si>
    <t xml:space="preserve">VOL MAX </t>
  </si>
  <si>
    <t>JHONY NAVARRO</t>
  </si>
  <si>
    <t xml:space="preserve">JULIO VASQUEZ </t>
  </si>
  <si>
    <t>ADOLFREDO FLOREZ</t>
  </si>
  <si>
    <t>JULIO VAQUEZ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</si>
</sst>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29.5</c:v>
                </c:pt>
                <c:pt idx="1">
                  <c:v>32.5</c:v>
                </c:pt>
                <c:pt idx="2">
                  <c:v>30</c:v>
                </c:pt>
                <c:pt idx="3">
                  <c:v>35</c:v>
                </c:pt>
                <c:pt idx="4">
                  <c:v>30</c:v>
                </c:pt>
                <c:pt idx="5">
                  <c:v>32.5</c:v>
                </c:pt>
                <c:pt idx="6">
                  <c:v>37</c:v>
                </c:pt>
                <c:pt idx="7">
                  <c:v>40.5</c:v>
                </c:pt>
                <c:pt idx="8">
                  <c:v>36</c:v>
                </c:pt>
                <c:pt idx="9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30304"/>
        <c:axId val="75346304"/>
      </c:barChart>
      <c:catAx>
        <c:axId val="7533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4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4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3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56</c:v>
                </c:pt>
                <c:pt idx="1">
                  <c:v>58.5</c:v>
                </c:pt>
                <c:pt idx="2">
                  <c:v>59.5</c:v>
                </c:pt>
                <c:pt idx="3">
                  <c:v>59</c:v>
                </c:pt>
                <c:pt idx="4">
                  <c:v>65.5</c:v>
                </c:pt>
                <c:pt idx="5">
                  <c:v>68</c:v>
                </c:pt>
                <c:pt idx="6">
                  <c:v>62</c:v>
                </c:pt>
                <c:pt idx="7">
                  <c:v>57.5</c:v>
                </c:pt>
                <c:pt idx="8">
                  <c:v>77</c:v>
                </c:pt>
                <c:pt idx="9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52320"/>
        <c:axId val="88159744"/>
      </c:barChart>
      <c:catAx>
        <c:axId val="8815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5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5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5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59.5</c:v>
                </c:pt>
                <c:pt idx="1">
                  <c:v>96.5</c:v>
                </c:pt>
                <c:pt idx="2">
                  <c:v>96</c:v>
                </c:pt>
                <c:pt idx="3">
                  <c:v>85.5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79456"/>
        <c:axId val="93732864"/>
      </c:barChart>
      <c:catAx>
        <c:axId val="8817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3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73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7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74</c:v>
                </c:pt>
                <c:pt idx="1">
                  <c:v>74.5</c:v>
                </c:pt>
                <c:pt idx="2">
                  <c:v>72.5</c:v>
                </c:pt>
                <c:pt idx="3">
                  <c:v>65.5</c:v>
                </c:pt>
                <c:pt idx="4">
                  <c:v>74.5</c:v>
                </c:pt>
                <c:pt idx="5">
                  <c:v>92</c:v>
                </c:pt>
                <c:pt idx="6">
                  <c:v>77</c:v>
                </c:pt>
                <c:pt idx="7">
                  <c:v>69.5</c:v>
                </c:pt>
                <c:pt idx="8">
                  <c:v>69.5</c:v>
                </c:pt>
                <c:pt idx="9">
                  <c:v>64.5</c:v>
                </c:pt>
                <c:pt idx="10">
                  <c:v>51</c:v>
                </c:pt>
                <c:pt idx="11">
                  <c:v>60</c:v>
                </c:pt>
                <c:pt idx="12">
                  <c:v>78</c:v>
                </c:pt>
                <c:pt idx="13">
                  <c:v>81</c:v>
                </c:pt>
                <c:pt idx="14">
                  <c:v>79</c:v>
                </c:pt>
                <c:pt idx="15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744128"/>
        <c:axId val="93755648"/>
      </c:barChart>
      <c:catAx>
        <c:axId val="9374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5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75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4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273</c:v>
                </c:pt>
                <c:pt idx="1">
                  <c:v>392</c:v>
                </c:pt>
                <c:pt idx="2">
                  <c:v>286.5</c:v>
                </c:pt>
                <c:pt idx="3">
                  <c:v>256.5</c:v>
                </c:pt>
                <c:pt idx="4">
                  <c:v>258.5</c:v>
                </c:pt>
                <c:pt idx="5">
                  <c:v>269.5</c:v>
                </c:pt>
                <c:pt idx="6">
                  <c:v>240</c:v>
                </c:pt>
                <c:pt idx="7">
                  <c:v>251</c:v>
                </c:pt>
                <c:pt idx="8">
                  <c:v>284.5</c:v>
                </c:pt>
                <c:pt idx="9">
                  <c:v>245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197248"/>
        <c:axId val="94204672"/>
      </c:barChart>
      <c:catAx>
        <c:axId val="9419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0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20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9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229.5</c:v>
                </c:pt>
                <c:pt idx="1">
                  <c:v>305</c:v>
                </c:pt>
                <c:pt idx="2">
                  <c:v>271</c:v>
                </c:pt>
                <c:pt idx="3">
                  <c:v>286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236672"/>
        <c:axId val="94239744"/>
      </c:barChart>
      <c:catAx>
        <c:axId val="9423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23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3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255.5</c:v>
                </c:pt>
                <c:pt idx="1">
                  <c:v>260.5</c:v>
                </c:pt>
                <c:pt idx="2">
                  <c:v>264</c:v>
                </c:pt>
                <c:pt idx="3">
                  <c:v>252</c:v>
                </c:pt>
                <c:pt idx="4">
                  <c:v>241</c:v>
                </c:pt>
                <c:pt idx="5">
                  <c:v>275</c:v>
                </c:pt>
                <c:pt idx="6">
                  <c:v>273.5</c:v>
                </c:pt>
                <c:pt idx="7">
                  <c:v>234.5</c:v>
                </c:pt>
                <c:pt idx="8">
                  <c:v>235.5</c:v>
                </c:pt>
                <c:pt idx="9">
                  <c:v>219</c:v>
                </c:pt>
                <c:pt idx="10">
                  <c:v>223.5</c:v>
                </c:pt>
                <c:pt idx="11">
                  <c:v>257.5</c:v>
                </c:pt>
                <c:pt idx="12">
                  <c:v>247</c:v>
                </c:pt>
                <c:pt idx="13">
                  <c:v>263.5</c:v>
                </c:pt>
                <c:pt idx="14">
                  <c:v>251</c:v>
                </c:pt>
                <c:pt idx="15">
                  <c:v>294.5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927680"/>
        <c:axId val="93971968"/>
      </c:barChart>
      <c:catAx>
        <c:axId val="939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97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97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9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127</c:v>
                </c:pt>
                <c:pt idx="4">
                  <c:v>127.5</c:v>
                </c:pt>
                <c:pt idx="5">
                  <c:v>127.5</c:v>
                </c:pt>
                <c:pt idx="6">
                  <c:v>134.5</c:v>
                </c:pt>
                <c:pt idx="7">
                  <c:v>140</c:v>
                </c:pt>
                <c:pt idx="8">
                  <c:v>146</c:v>
                </c:pt>
                <c:pt idx="9">
                  <c:v>147</c:v>
                </c:pt>
                <c:pt idx="13">
                  <c:v>117</c:v>
                </c:pt>
                <c:pt idx="14">
                  <c:v>112.5</c:v>
                </c:pt>
                <c:pt idx="15">
                  <c:v>110</c:v>
                </c:pt>
                <c:pt idx="16">
                  <c:v>121.5</c:v>
                </c:pt>
                <c:pt idx="17">
                  <c:v>116.5</c:v>
                </c:pt>
                <c:pt idx="18">
                  <c:v>127.5</c:v>
                </c:pt>
                <c:pt idx="19">
                  <c:v>133.5</c:v>
                </c:pt>
                <c:pt idx="20">
                  <c:v>137.5</c:v>
                </c:pt>
                <c:pt idx="21">
                  <c:v>175</c:v>
                </c:pt>
                <c:pt idx="22">
                  <c:v>165.5</c:v>
                </c:pt>
                <c:pt idx="23">
                  <c:v>157.5</c:v>
                </c:pt>
                <c:pt idx="24">
                  <c:v>142</c:v>
                </c:pt>
                <c:pt idx="25">
                  <c:v>138.5</c:v>
                </c:pt>
                <c:pt idx="29">
                  <c:v>173.5</c:v>
                </c:pt>
                <c:pt idx="30">
                  <c:v>136.5</c:v>
                </c:pt>
                <c:pt idx="31">
                  <c:v>79.5</c:v>
                </c:pt>
                <c:pt idx="32">
                  <c:v>46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795.5</c:v>
                </c:pt>
                <c:pt idx="4">
                  <c:v>764.5</c:v>
                </c:pt>
                <c:pt idx="5">
                  <c:v>632</c:v>
                </c:pt>
                <c:pt idx="6">
                  <c:v>585.5</c:v>
                </c:pt>
                <c:pt idx="7">
                  <c:v>586</c:v>
                </c:pt>
                <c:pt idx="8">
                  <c:v>602</c:v>
                </c:pt>
                <c:pt idx="9">
                  <c:v>572</c:v>
                </c:pt>
                <c:pt idx="13">
                  <c:v>568.5</c:v>
                </c:pt>
                <c:pt idx="14">
                  <c:v>552</c:v>
                </c:pt>
                <c:pt idx="15">
                  <c:v>553</c:v>
                </c:pt>
                <c:pt idx="16">
                  <c:v>542.5</c:v>
                </c:pt>
                <c:pt idx="17">
                  <c:v>539</c:v>
                </c:pt>
                <c:pt idx="18">
                  <c:v>533</c:v>
                </c:pt>
                <c:pt idx="19">
                  <c:v>502</c:v>
                </c:pt>
                <c:pt idx="20">
                  <c:v>471.5</c:v>
                </c:pt>
                <c:pt idx="21">
                  <c:v>466.5</c:v>
                </c:pt>
                <c:pt idx="22">
                  <c:v>478</c:v>
                </c:pt>
                <c:pt idx="23">
                  <c:v>513</c:v>
                </c:pt>
                <c:pt idx="24">
                  <c:v>526.5</c:v>
                </c:pt>
                <c:pt idx="25">
                  <c:v>539.5</c:v>
                </c:pt>
                <c:pt idx="29">
                  <c:v>515</c:v>
                </c:pt>
                <c:pt idx="30">
                  <c:v>396</c:v>
                </c:pt>
                <c:pt idx="31">
                  <c:v>258.5</c:v>
                </c:pt>
                <c:pt idx="32">
                  <c:v>131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52.5</c:v>
                </c:pt>
                <c:pt idx="4">
                  <c:v>59</c:v>
                </c:pt>
                <c:pt idx="5">
                  <c:v>59.5</c:v>
                </c:pt>
                <c:pt idx="6">
                  <c:v>50</c:v>
                </c:pt>
                <c:pt idx="7">
                  <c:v>40</c:v>
                </c:pt>
                <c:pt idx="8">
                  <c:v>32.5</c:v>
                </c:pt>
                <c:pt idx="9">
                  <c:v>31</c:v>
                </c:pt>
                <c:pt idx="13">
                  <c:v>60</c:v>
                </c:pt>
                <c:pt idx="14">
                  <c:v>66</c:v>
                </c:pt>
                <c:pt idx="15">
                  <c:v>64.5</c:v>
                </c:pt>
                <c:pt idx="16">
                  <c:v>68.5</c:v>
                </c:pt>
                <c:pt idx="17">
                  <c:v>55.5</c:v>
                </c:pt>
                <c:pt idx="18">
                  <c:v>50</c:v>
                </c:pt>
                <c:pt idx="19">
                  <c:v>46.5</c:v>
                </c:pt>
                <c:pt idx="20">
                  <c:v>49</c:v>
                </c:pt>
                <c:pt idx="21">
                  <c:v>49</c:v>
                </c:pt>
                <c:pt idx="22">
                  <c:v>50</c:v>
                </c:pt>
                <c:pt idx="23">
                  <c:v>51</c:v>
                </c:pt>
                <c:pt idx="24">
                  <c:v>52.5</c:v>
                </c:pt>
                <c:pt idx="25">
                  <c:v>62.5</c:v>
                </c:pt>
                <c:pt idx="29">
                  <c:v>65.5</c:v>
                </c:pt>
                <c:pt idx="30">
                  <c:v>51.5</c:v>
                </c:pt>
                <c:pt idx="31">
                  <c:v>37.5</c:v>
                </c:pt>
                <c:pt idx="32">
                  <c:v>23.5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233</c:v>
                </c:pt>
                <c:pt idx="4">
                  <c:v>242.5</c:v>
                </c:pt>
                <c:pt idx="5">
                  <c:v>252</c:v>
                </c:pt>
                <c:pt idx="6">
                  <c:v>254.5</c:v>
                </c:pt>
                <c:pt idx="7">
                  <c:v>253</c:v>
                </c:pt>
                <c:pt idx="8">
                  <c:v>264.5</c:v>
                </c:pt>
                <c:pt idx="9">
                  <c:v>270.5</c:v>
                </c:pt>
                <c:pt idx="13">
                  <c:v>286.5</c:v>
                </c:pt>
                <c:pt idx="14">
                  <c:v>287</c:v>
                </c:pt>
                <c:pt idx="15">
                  <c:v>304.5</c:v>
                </c:pt>
                <c:pt idx="16">
                  <c:v>309</c:v>
                </c:pt>
                <c:pt idx="17">
                  <c:v>313</c:v>
                </c:pt>
                <c:pt idx="18">
                  <c:v>308</c:v>
                </c:pt>
                <c:pt idx="19">
                  <c:v>280.5</c:v>
                </c:pt>
                <c:pt idx="20">
                  <c:v>254.5</c:v>
                </c:pt>
                <c:pt idx="21">
                  <c:v>245</c:v>
                </c:pt>
                <c:pt idx="22">
                  <c:v>253.5</c:v>
                </c:pt>
                <c:pt idx="23">
                  <c:v>270</c:v>
                </c:pt>
                <c:pt idx="24">
                  <c:v>298</c:v>
                </c:pt>
                <c:pt idx="25">
                  <c:v>315.5</c:v>
                </c:pt>
                <c:pt idx="29">
                  <c:v>337.5</c:v>
                </c:pt>
                <c:pt idx="30">
                  <c:v>278</c:v>
                </c:pt>
                <c:pt idx="31">
                  <c:v>181.5</c:v>
                </c:pt>
                <c:pt idx="32">
                  <c:v>85.5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931200"/>
        <c:axId val="72932736"/>
      </c:lineChart>
      <c:catAx>
        <c:axId val="72931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93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9327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931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30.5</c:v>
                </c:pt>
                <c:pt idx="1">
                  <c:v>28.5</c:v>
                </c:pt>
                <c:pt idx="2">
                  <c:v>26.5</c:v>
                </c:pt>
                <c:pt idx="3">
                  <c:v>31.5</c:v>
                </c:pt>
                <c:pt idx="4">
                  <c:v>26</c:v>
                </c:pt>
                <c:pt idx="5">
                  <c:v>26</c:v>
                </c:pt>
                <c:pt idx="6">
                  <c:v>38</c:v>
                </c:pt>
                <c:pt idx="7">
                  <c:v>26.5</c:v>
                </c:pt>
                <c:pt idx="8">
                  <c:v>37</c:v>
                </c:pt>
                <c:pt idx="9">
                  <c:v>32</c:v>
                </c:pt>
                <c:pt idx="10">
                  <c:v>42</c:v>
                </c:pt>
                <c:pt idx="11">
                  <c:v>64</c:v>
                </c:pt>
                <c:pt idx="12">
                  <c:v>27.5</c:v>
                </c:pt>
                <c:pt idx="13">
                  <c:v>24</c:v>
                </c:pt>
                <c:pt idx="14">
                  <c:v>26.5</c:v>
                </c:pt>
                <c:pt idx="15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57568"/>
        <c:axId val="82594432"/>
      </c:barChart>
      <c:catAx>
        <c:axId val="753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59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59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5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37</c:v>
                </c:pt>
                <c:pt idx="1">
                  <c:v>57</c:v>
                </c:pt>
                <c:pt idx="2">
                  <c:v>33.5</c:v>
                </c:pt>
                <c:pt idx="3">
                  <c:v>46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19776"/>
        <c:axId val="81347712"/>
      </c:barChart>
      <c:catAx>
        <c:axId val="8261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4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1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179</c:v>
                </c:pt>
                <c:pt idx="1">
                  <c:v>292</c:v>
                </c:pt>
                <c:pt idx="2">
                  <c:v>180</c:v>
                </c:pt>
                <c:pt idx="3">
                  <c:v>144.5</c:v>
                </c:pt>
                <c:pt idx="4">
                  <c:v>148</c:v>
                </c:pt>
                <c:pt idx="5">
                  <c:v>159.5</c:v>
                </c:pt>
                <c:pt idx="6">
                  <c:v>133.5</c:v>
                </c:pt>
                <c:pt idx="7">
                  <c:v>145</c:v>
                </c:pt>
                <c:pt idx="8">
                  <c:v>164</c:v>
                </c:pt>
                <c:pt idx="9">
                  <c:v>129.5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02592"/>
        <c:axId val="81505664"/>
      </c:barChart>
      <c:catAx>
        <c:axId val="815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0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50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0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119</c:v>
                </c:pt>
                <c:pt idx="1">
                  <c:v>137.5</c:v>
                </c:pt>
                <c:pt idx="2">
                  <c:v>127.5</c:v>
                </c:pt>
                <c:pt idx="3">
                  <c:v>131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41664"/>
        <c:axId val="82675584"/>
      </c:barChart>
      <c:catAx>
        <c:axId val="8264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67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4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137</c:v>
                </c:pt>
                <c:pt idx="1">
                  <c:v>142</c:v>
                </c:pt>
                <c:pt idx="2">
                  <c:v>158.5</c:v>
                </c:pt>
                <c:pt idx="3">
                  <c:v>131</c:v>
                </c:pt>
                <c:pt idx="4">
                  <c:v>120.5</c:v>
                </c:pt>
                <c:pt idx="5">
                  <c:v>143</c:v>
                </c:pt>
                <c:pt idx="6">
                  <c:v>148</c:v>
                </c:pt>
                <c:pt idx="7">
                  <c:v>127.5</c:v>
                </c:pt>
                <c:pt idx="8">
                  <c:v>114.5</c:v>
                </c:pt>
                <c:pt idx="9">
                  <c:v>112</c:v>
                </c:pt>
                <c:pt idx="10">
                  <c:v>117.5</c:v>
                </c:pt>
                <c:pt idx="11">
                  <c:v>122.5</c:v>
                </c:pt>
                <c:pt idx="12">
                  <c:v>126</c:v>
                </c:pt>
                <c:pt idx="13">
                  <c:v>147</c:v>
                </c:pt>
                <c:pt idx="14">
                  <c:v>131</c:v>
                </c:pt>
                <c:pt idx="15">
                  <c:v>135.5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95296"/>
        <c:axId val="82977152"/>
      </c:barChart>
      <c:catAx>
        <c:axId val="8269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7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7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9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8.5</c:v>
                </c:pt>
                <c:pt idx="1">
                  <c:v>9</c:v>
                </c:pt>
                <c:pt idx="2">
                  <c:v>17</c:v>
                </c:pt>
                <c:pt idx="3">
                  <c:v>18</c:v>
                </c:pt>
                <c:pt idx="4">
                  <c:v>15</c:v>
                </c:pt>
                <c:pt idx="5">
                  <c:v>9.5</c:v>
                </c:pt>
                <c:pt idx="6">
                  <c:v>7.5</c:v>
                </c:pt>
                <c:pt idx="7">
                  <c:v>8</c:v>
                </c:pt>
                <c:pt idx="8">
                  <c:v>7.5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861056"/>
        <c:axId val="82888960"/>
      </c:barChart>
      <c:catAx>
        <c:axId val="828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8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8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6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23.5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12768"/>
        <c:axId val="82944768"/>
      </c:barChart>
      <c:catAx>
        <c:axId val="8291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4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1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</c:v>
                </c:pt>
                <c:pt idx="1">
                  <c:v>15.5</c:v>
                </c:pt>
                <c:pt idx="2">
                  <c:v>6.5</c:v>
                </c:pt>
                <c:pt idx="3">
                  <c:v>24</c:v>
                </c:pt>
                <c:pt idx="4">
                  <c:v>20</c:v>
                </c:pt>
                <c:pt idx="5">
                  <c:v>14</c:v>
                </c:pt>
                <c:pt idx="6">
                  <c:v>10.5</c:v>
                </c:pt>
                <c:pt idx="7">
                  <c:v>11</c:v>
                </c:pt>
                <c:pt idx="8">
                  <c:v>14.5</c:v>
                </c:pt>
                <c:pt idx="9">
                  <c:v>10.5</c:v>
                </c:pt>
                <c:pt idx="10">
                  <c:v>13</c:v>
                </c:pt>
                <c:pt idx="11">
                  <c:v>11</c:v>
                </c:pt>
                <c:pt idx="12">
                  <c:v>15.5</c:v>
                </c:pt>
                <c:pt idx="13">
                  <c:v>11.5</c:v>
                </c:pt>
                <c:pt idx="14">
                  <c:v>14.5</c:v>
                </c:pt>
                <c:pt idx="15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60512"/>
        <c:axId val="84163584"/>
      </c:barChart>
      <c:catAx>
        <c:axId val="8416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6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59</xdr:row>
      <xdr:rowOff>62803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zoomScaleNormal="100" workbookViewId="0">
      <selection activeCell="S14" sqref="S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3830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154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v>44117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4</v>
      </c>
      <c r="C10" s="46">
        <v>7</v>
      </c>
      <c r="D10" s="46">
        <v>9</v>
      </c>
      <c r="E10" s="46">
        <v>1</v>
      </c>
      <c r="F10" s="6">
        <f t="shared" ref="F10:F22" si="0">B10*0.5+C10*1+D10*2+E10*2.5</f>
        <v>29.5</v>
      </c>
      <c r="G10" s="2"/>
      <c r="H10" s="19" t="s">
        <v>4</v>
      </c>
      <c r="I10" s="46">
        <v>4</v>
      </c>
      <c r="J10" s="46">
        <v>5</v>
      </c>
      <c r="K10" s="46">
        <v>11</v>
      </c>
      <c r="L10" s="46">
        <v>1</v>
      </c>
      <c r="M10" s="6">
        <f t="shared" ref="M10:M22" si="1">I10*0.5+J10*1+K10*2+L10*2.5</f>
        <v>31.5</v>
      </c>
      <c r="N10" s="9">
        <f>F20+F21+F22+M10</f>
        <v>117</v>
      </c>
      <c r="O10" s="19" t="s">
        <v>43</v>
      </c>
      <c r="P10" s="46">
        <v>8</v>
      </c>
      <c r="Q10" s="46">
        <v>14</v>
      </c>
      <c r="R10" s="46">
        <v>7</v>
      </c>
      <c r="S10" s="46">
        <v>2</v>
      </c>
      <c r="T10" s="6">
        <f t="shared" ref="T10:T21" si="2">P10*0.5+Q10*1+R10*2+S10*2.5</f>
        <v>37</v>
      </c>
      <c r="U10" s="36"/>
    </row>
    <row r="11" spans="1:21" ht="24" customHeight="1" x14ac:dyDescent="0.2">
      <c r="A11" s="18" t="s">
        <v>14</v>
      </c>
      <c r="B11" s="46">
        <v>3</v>
      </c>
      <c r="C11" s="46">
        <v>9</v>
      </c>
      <c r="D11" s="46">
        <v>11</v>
      </c>
      <c r="E11" s="46">
        <v>0</v>
      </c>
      <c r="F11" s="6">
        <f t="shared" si="0"/>
        <v>32.5</v>
      </c>
      <c r="G11" s="2"/>
      <c r="H11" s="19" t="s">
        <v>5</v>
      </c>
      <c r="I11" s="46">
        <v>2</v>
      </c>
      <c r="J11" s="46">
        <v>5</v>
      </c>
      <c r="K11" s="46">
        <v>10</v>
      </c>
      <c r="L11" s="46">
        <v>0</v>
      </c>
      <c r="M11" s="6">
        <f t="shared" si="1"/>
        <v>26</v>
      </c>
      <c r="N11" s="9">
        <f>F21+F22+M10+M11</f>
        <v>112.5</v>
      </c>
      <c r="O11" s="19" t="s">
        <v>44</v>
      </c>
      <c r="P11" s="46">
        <v>12</v>
      </c>
      <c r="Q11" s="46">
        <v>22</v>
      </c>
      <c r="R11" s="46">
        <v>12</v>
      </c>
      <c r="S11" s="46">
        <v>2</v>
      </c>
      <c r="T11" s="6">
        <f t="shared" si="2"/>
        <v>57</v>
      </c>
      <c r="U11" s="2"/>
    </row>
    <row r="12" spans="1:21" ht="24" customHeight="1" x14ac:dyDescent="0.2">
      <c r="A12" s="18" t="s">
        <v>17</v>
      </c>
      <c r="B12" s="46">
        <v>6</v>
      </c>
      <c r="C12" s="46">
        <v>7</v>
      </c>
      <c r="D12" s="46">
        <v>10</v>
      </c>
      <c r="E12" s="46">
        <v>0</v>
      </c>
      <c r="F12" s="6">
        <f t="shared" si="0"/>
        <v>30</v>
      </c>
      <c r="G12" s="2"/>
      <c r="H12" s="19" t="s">
        <v>6</v>
      </c>
      <c r="I12" s="46">
        <v>7</v>
      </c>
      <c r="J12" s="46">
        <v>6</v>
      </c>
      <c r="K12" s="46">
        <v>7</v>
      </c>
      <c r="L12" s="46">
        <v>1</v>
      </c>
      <c r="M12" s="6">
        <f t="shared" si="1"/>
        <v>26</v>
      </c>
      <c r="N12" s="2">
        <f>F22+M10+M11+M12</f>
        <v>110</v>
      </c>
      <c r="O12" s="19" t="s">
        <v>32</v>
      </c>
      <c r="P12" s="46">
        <v>3</v>
      </c>
      <c r="Q12" s="46">
        <v>8</v>
      </c>
      <c r="R12" s="46">
        <v>12</v>
      </c>
      <c r="S12" s="46">
        <v>0</v>
      </c>
      <c r="T12" s="6">
        <f t="shared" si="2"/>
        <v>33.5</v>
      </c>
      <c r="U12" s="2"/>
    </row>
    <row r="13" spans="1:21" ht="24" customHeight="1" x14ac:dyDescent="0.2">
      <c r="A13" s="18" t="s">
        <v>19</v>
      </c>
      <c r="B13" s="46">
        <v>4</v>
      </c>
      <c r="C13" s="46">
        <v>5</v>
      </c>
      <c r="D13" s="46">
        <v>14</v>
      </c>
      <c r="E13" s="46">
        <v>0</v>
      </c>
      <c r="F13" s="6">
        <f t="shared" si="0"/>
        <v>35</v>
      </c>
      <c r="G13" s="2">
        <f t="shared" ref="G13:G19" si="3">F10+F11+F12+F13</f>
        <v>127</v>
      </c>
      <c r="H13" s="19" t="s">
        <v>7</v>
      </c>
      <c r="I13" s="46">
        <v>4</v>
      </c>
      <c r="J13" s="46">
        <v>9</v>
      </c>
      <c r="K13" s="46">
        <v>11</v>
      </c>
      <c r="L13" s="46">
        <v>2</v>
      </c>
      <c r="M13" s="6">
        <f t="shared" si="1"/>
        <v>38</v>
      </c>
      <c r="N13" s="2">
        <f t="shared" ref="N13:N18" si="4">M10+M11+M12+M13</f>
        <v>121.5</v>
      </c>
      <c r="O13" s="19" t="s">
        <v>33</v>
      </c>
      <c r="P13" s="46">
        <v>6</v>
      </c>
      <c r="Q13" s="46">
        <v>23</v>
      </c>
      <c r="R13" s="46">
        <v>10</v>
      </c>
      <c r="S13" s="46">
        <v>0</v>
      </c>
      <c r="T13" s="6">
        <f t="shared" si="2"/>
        <v>46</v>
      </c>
      <c r="U13" s="2">
        <f t="shared" ref="U13:U21" si="5">T10+T11+T12+T13</f>
        <v>173.5</v>
      </c>
    </row>
    <row r="14" spans="1:21" ht="24" customHeight="1" x14ac:dyDescent="0.2">
      <c r="A14" s="18" t="s">
        <v>21</v>
      </c>
      <c r="B14" s="46">
        <v>5</v>
      </c>
      <c r="C14" s="46">
        <v>3</v>
      </c>
      <c r="D14" s="46">
        <v>11</v>
      </c>
      <c r="E14" s="46">
        <v>1</v>
      </c>
      <c r="F14" s="6">
        <f t="shared" si="0"/>
        <v>30</v>
      </c>
      <c r="G14" s="2">
        <f t="shared" si="3"/>
        <v>127.5</v>
      </c>
      <c r="H14" s="19" t="s">
        <v>9</v>
      </c>
      <c r="I14" s="46">
        <v>2</v>
      </c>
      <c r="J14" s="46">
        <v>7</v>
      </c>
      <c r="K14" s="46">
        <v>8</v>
      </c>
      <c r="L14" s="46">
        <v>1</v>
      </c>
      <c r="M14" s="6">
        <f t="shared" si="1"/>
        <v>26.5</v>
      </c>
      <c r="N14" s="2">
        <f t="shared" si="4"/>
        <v>116.5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136.5</v>
      </c>
    </row>
    <row r="15" spans="1:21" ht="24" customHeight="1" x14ac:dyDescent="0.2">
      <c r="A15" s="18" t="s">
        <v>23</v>
      </c>
      <c r="B15" s="46">
        <v>1</v>
      </c>
      <c r="C15" s="46">
        <v>4</v>
      </c>
      <c r="D15" s="46">
        <v>14</v>
      </c>
      <c r="E15" s="46">
        <v>0</v>
      </c>
      <c r="F15" s="6">
        <f t="shared" si="0"/>
        <v>32.5</v>
      </c>
      <c r="G15" s="2">
        <f t="shared" si="3"/>
        <v>127.5</v>
      </c>
      <c r="H15" s="19" t="s">
        <v>12</v>
      </c>
      <c r="I15" s="46">
        <v>4</v>
      </c>
      <c r="J15" s="46">
        <v>10</v>
      </c>
      <c r="K15" s="46">
        <v>10</v>
      </c>
      <c r="L15" s="46">
        <v>2</v>
      </c>
      <c r="M15" s="6">
        <f t="shared" si="1"/>
        <v>37</v>
      </c>
      <c r="N15" s="2">
        <f t="shared" si="4"/>
        <v>127.5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79.5</v>
      </c>
    </row>
    <row r="16" spans="1:21" ht="24" customHeight="1" x14ac:dyDescent="0.2">
      <c r="A16" s="18" t="s">
        <v>39</v>
      </c>
      <c r="B16" s="46">
        <v>6</v>
      </c>
      <c r="C16" s="46">
        <v>4</v>
      </c>
      <c r="D16" s="46">
        <v>15</v>
      </c>
      <c r="E16" s="46">
        <v>0</v>
      </c>
      <c r="F16" s="6">
        <f t="shared" si="0"/>
        <v>37</v>
      </c>
      <c r="G16" s="2">
        <f t="shared" si="3"/>
        <v>134.5</v>
      </c>
      <c r="H16" s="19" t="s">
        <v>15</v>
      </c>
      <c r="I16" s="46">
        <v>3</v>
      </c>
      <c r="J16" s="46">
        <v>12</v>
      </c>
      <c r="K16" s="46">
        <v>8</v>
      </c>
      <c r="L16" s="46">
        <v>1</v>
      </c>
      <c r="M16" s="6">
        <f t="shared" si="1"/>
        <v>32</v>
      </c>
      <c r="N16" s="2">
        <f t="shared" si="4"/>
        <v>133.5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46</v>
      </c>
    </row>
    <row r="17" spans="1:22" ht="24" customHeight="1" x14ac:dyDescent="0.2">
      <c r="A17" s="18" t="s">
        <v>40</v>
      </c>
      <c r="B17" s="46">
        <v>3</v>
      </c>
      <c r="C17" s="46">
        <v>6</v>
      </c>
      <c r="D17" s="46">
        <v>14</v>
      </c>
      <c r="E17" s="46">
        <v>2</v>
      </c>
      <c r="F17" s="6">
        <f t="shared" si="0"/>
        <v>40.5</v>
      </c>
      <c r="G17" s="2">
        <f t="shared" si="3"/>
        <v>140</v>
      </c>
      <c r="H17" s="19" t="s">
        <v>18</v>
      </c>
      <c r="I17" s="46">
        <v>6</v>
      </c>
      <c r="J17" s="46">
        <v>12</v>
      </c>
      <c r="K17" s="46">
        <v>11</v>
      </c>
      <c r="L17" s="46">
        <v>2</v>
      </c>
      <c r="M17" s="6">
        <f t="shared" si="1"/>
        <v>42</v>
      </c>
      <c r="N17" s="2">
        <f t="shared" si="4"/>
        <v>137.5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V17" s="1" t="s">
        <v>151</v>
      </c>
    </row>
    <row r="18" spans="1:22" ht="24" customHeight="1" x14ac:dyDescent="0.2">
      <c r="A18" s="18" t="s">
        <v>41</v>
      </c>
      <c r="B18" s="46">
        <v>3</v>
      </c>
      <c r="C18" s="46">
        <v>4</v>
      </c>
      <c r="D18" s="46">
        <v>14</v>
      </c>
      <c r="E18" s="46">
        <v>1</v>
      </c>
      <c r="F18" s="6">
        <f t="shared" si="0"/>
        <v>36</v>
      </c>
      <c r="G18" s="2">
        <f t="shared" si="3"/>
        <v>146</v>
      </c>
      <c r="H18" s="19" t="s">
        <v>20</v>
      </c>
      <c r="I18" s="46">
        <v>11</v>
      </c>
      <c r="J18" s="46">
        <v>19</v>
      </c>
      <c r="K18" s="46">
        <v>16</v>
      </c>
      <c r="L18" s="46">
        <v>3</v>
      </c>
      <c r="M18" s="6">
        <f t="shared" si="1"/>
        <v>64</v>
      </c>
      <c r="N18" s="2">
        <f t="shared" si="4"/>
        <v>175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2" ht="24" customHeight="1" thickBot="1" x14ac:dyDescent="0.25">
      <c r="A19" s="21" t="s">
        <v>42</v>
      </c>
      <c r="B19" s="47">
        <v>2</v>
      </c>
      <c r="C19" s="47">
        <v>8</v>
      </c>
      <c r="D19" s="47">
        <v>11</v>
      </c>
      <c r="E19" s="47">
        <v>1</v>
      </c>
      <c r="F19" s="7">
        <f t="shared" si="0"/>
        <v>33.5</v>
      </c>
      <c r="G19" s="3">
        <f t="shared" si="3"/>
        <v>147</v>
      </c>
      <c r="H19" s="20" t="s">
        <v>22</v>
      </c>
      <c r="I19" s="46">
        <v>5</v>
      </c>
      <c r="J19" s="46">
        <v>7</v>
      </c>
      <c r="K19" s="46">
        <v>9</v>
      </c>
      <c r="L19" s="46">
        <v>0</v>
      </c>
      <c r="M19" s="6">
        <f t="shared" si="1"/>
        <v>27.5</v>
      </c>
      <c r="N19" s="2">
        <f>M16+M17+M18+M19</f>
        <v>165.5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2" ht="24" customHeight="1" x14ac:dyDescent="0.2">
      <c r="A20" s="19" t="s">
        <v>27</v>
      </c>
      <c r="B20" s="45">
        <v>4</v>
      </c>
      <c r="C20" s="45">
        <v>6</v>
      </c>
      <c r="D20" s="45">
        <v>10</v>
      </c>
      <c r="E20" s="45">
        <v>1</v>
      </c>
      <c r="F20" s="8">
        <f t="shared" si="0"/>
        <v>30.5</v>
      </c>
      <c r="G20" s="35"/>
      <c r="H20" s="19" t="s">
        <v>24</v>
      </c>
      <c r="I20" s="46">
        <v>4</v>
      </c>
      <c r="J20" s="46">
        <v>8</v>
      </c>
      <c r="K20" s="46">
        <v>7</v>
      </c>
      <c r="L20" s="46">
        <v>0</v>
      </c>
      <c r="M20" s="8">
        <f t="shared" si="1"/>
        <v>24</v>
      </c>
      <c r="N20" s="2">
        <f>M17+M18+M19+M20</f>
        <v>157.5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2" ht="24" customHeight="1" thickBot="1" x14ac:dyDescent="0.25">
      <c r="A21" s="19" t="s">
        <v>28</v>
      </c>
      <c r="B21" s="46">
        <v>3</v>
      </c>
      <c r="C21" s="46">
        <v>5</v>
      </c>
      <c r="D21" s="46">
        <v>11</v>
      </c>
      <c r="E21" s="46">
        <v>0</v>
      </c>
      <c r="F21" s="6">
        <f t="shared" si="0"/>
        <v>28.5</v>
      </c>
      <c r="G21" s="36"/>
      <c r="H21" s="20" t="s">
        <v>25</v>
      </c>
      <c r="I21" s="46">
        <v>4</v>
      </c>
      <c r="J21" s="46">
        <v>6</v>
      </c>
      <c r="K21" s="46">
        <v>8</v>
      </c>
      <c r="L21" s="46">
        <v>1</v>
      </c>
      <c r="M21" s="6">
        <f t="shared" si="1"/>
        <v>26.5</v>
      </c>
      <c r="N21" s="2">
        <f>M18+M19+M20+M21</f>
        <v>142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2" ht="24" customHeight="1" thickBot="1" x14ac:dyDescent="0.25">
      <c r="A22" s="19" t="s">
        <v>1</v>
      </c>
      <c r="B22" s="46">
        <v>3</v>
      </c>
      <c r="C22" s="46">
        <v>7</v>
      </c>
      <c r="D22" s="46">
        <v>9</v>
      </c>
      <c r="E22" s="46">
        <v>0</v>
      </c>
      <c r="F22" s="6">
        <f t="shared" si="0"/>
        <v>26.5</v>
      </c>
      <c r="G22" s="2"/>
      <c r="H22" s="21" t="s">
        <v>26</v>
      </c>
      <c r="I22" s="47">
        <v>9</v>
      </c>
      <c r="J22" s="47">
        <v>21</v>
      </c>
      <c r="K22" s="47">
        <v>15</v>
      </c>
      <c r="L22" s="47">
        <v>2</v>
      </c>
      <c r="M22" s="6">
        <f t="shared" si="1"/>
        <v>60.5</v>
      </c>
      <c r="N22" s="3">
        <f>M19+M20+M21+M22</f>
        <v>138.5</v>
      </c>
      <c r="O22" s="19"/>
      <c r="P22" s="45"/>
      <c r="Q22" s="45"/>
      <c r="R22" s="45"/>
      <c r="S22" s="45"/>
      <c r="T22" s="8"/>
      <c r="U22" s="34"/>
    </row>
    <row r="23" spans="1:22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147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175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173.5</v>
      </c>
    </row>
    <row r="24" spans="1:22" ht="1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88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</row>
    <row r="25" spans="1:22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2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2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CALLES 39 X CARRERA 30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3830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155</v>
      </c>
      <c r="E6" s="192"/>
      <c r="F6" s="192"/>
      <c r="G6" s="192"/>
      <c r="H6" s="192"/>
      <c r="I6" s="177" t="s">
        <v>59</v>
      </c>
      <c r="J6" s="177"/>
      <c r="K6" s="177"/>
      <c r="L6" s="183"/>
      <c r="M6" s="183"/>
      <c r="N6" s="183"/>
      <c r="O6" s="42"/>
      <c r="P6" s="177" t="s">
        <v>58</v>
      </c>
      <c r="Q6" s="177"/>
      <c r="R6" s="177"/>
      <c r="S6" s="191">
        <f>'G-1'!S6:U6</f>
        <v>44117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56</v>
      </c>
      <c r="C10" s="46">
        <v>84</v>
      </c>
      <c r="D10" s="46">
        <v>31</v>
      </c>
      <c r="E10" s="46">
        <v>2</v>
      </c>
      <c r="F10" s="6">
        <f t="shared" ref="F10:F22" si="0">B10*0.5+C10*1+D10*2+E10*2.5</f>
        <v>179</v>
      </c>
      <c r="G10" s="2"/>
      <c r="H10" s="19" t="s">
        <v>4</v>
      </c>
      <c r="I10" s="46">
        <v>24</v>
      </c>
      <c r="J10" s="46">
        <v>70</v>
      </c>
      <c r="K10" s="46">
        <v>22</v>
      </c>
      <c r="L10" s="46">
        <v>2</v>
      </c>
      <c r="M10" s="6">
        <f t="shared" ref="M10:M22" si="1">I10*0.5+J10*1+K10*2+L10*2.5</f>
        <v>131</v>
      </c>
      <c r="N10" s="9">
        <f>F20+F21+F22+M10</f>
        <v>568.5</v>
      </c>
      <c r="O10" s="19" t="s">
        <v>43</v>
      </c>
      <c r="P10" s="46">
        <v>22</v>
      </c>
      <c r="Q10" s="46">
        <v>70</v>
      </c>
      <c r="R10" s="46">
        <v>19</v>
      </c>
      <c r="S10" s="46">
        <v>0</v>
      </c>
      <c r="T10" s="6">
        <f t="shared" ref="T10:T21" si="2">P10*0.5+Q10*1+R10*2+S10*2.5</f>
        <v>119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98</v>
      </c>
      <c r="D11" s="46">
        <v>83</v>
      </c>
      <c r="E11" s="46">
        <v>1</v>
      </c>
      <c r="F11" s="6">
        <f t="shared" si="0"/>
        <v>292</v>
      </c>
      <c r="G11" s="2"/>
      <c r="H11" s="19" t="s">
        <v>5</v>
      </c>
      <c r="I11" s="46">
        <v>23</v>
      </c>
      <c r="J11" s="46">
        <v>56</v>
      </c>
      <c r="K11" s="46">
        <v>24</v>
      </c>
      <c r="L11" s="46">
        <v>2</v>
      </c>
      <c r="M11" s="6">
        <f t="shared" si="1"/>
        <v>120.5</v>
      </c>
      <c r="N11" s="9">
        <f>F21+F22+M10+M11</f>
        <v>552</v>
      </c>
      <c r="O11" s="19" t="s">
        <v>44</v>
      </c>
      <c r="P11" s="46">
        <v>26</v>
      </c>
      <c r="Q11" s="46">
        <v>76</v>
      </c>
      <c r="R11" s="46">
        <v>23</v>
      </c>
      <c r="S11" s="46">
        <v>1</v>
      </c>
      <c r="T11" s="6">
        <f t="shared" si="2"/>
        <v>137.5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90</v>
      </c>
      <c r="D12" s="46">
        <v>30</v>
      </c>
      <c r="E12" s="46">
        <v>5</v>
      </c>
      <c r="F12" s="6">
        <f t="shared" si="0"/>
        <v>180</v>
      </c>
      <c r="G12" s="2"/>
      <c r="H12" s="19" t="s">
        <v>6</v>
      </c>
      <c r="I12" s="46">
        <v>19</v>
      </c>
      <c r="J12" s="46">
        <v>82</v>
      </c>
      <c r="K12" s="46">
        <v>22</v>
      </c>
      <c r="L12" s="46">
        <v>3</v>
      </c>
      <c r="M12" s="6">
        <f t="shared" si="1"/>
        <v>143</v>
      </c>
      <c r="N12" s="2">
        <f>F22+M10+M11+M12</f>
        <v>553</v>
      </c>
      <c r="O12" s="19" t="s">
        <v>32</v>
      </c>
      <c r="P12" s="46">
        <v>21</v>
      </c>
      <c r="Q12" s="46">
        <v>69</v>
      </c>
      <c r="R12" s="46">
        <v>24</v>
      </c>
      <c r="S12" s="46">
        <v>0</v>
      </c>
      <c r="T12" s="6">
        <f t="shared" si="2"/>
        <v>127.5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64</v>
      </c>
      <c r="D13" s="46">
        <v>33</v>
      </c>
      <c r="E13" s="46">
        <v>2</v>
      </c>
      <c r="F13" s="6">
        <f t="shared" si="0"/>
        <v>144.5</v>
      </c>
      <c r="G13" s="2">
        <f t="shared" ref="G13:G19" si="3">F10+F11+F12+F13</f>
        <v>795.5</v>
      </c>
      <c r="H13" s="19" t="s">
        <v>7</v>
      </c>
      <c r="I13" s="46">
        <v>28</v>
      </c>
      <c r="J13" s="46">
        <v>66</v>
      </c>
      <c r="K13" s="46">
        <v>29</v>
      </c>
      <c r="L13" s="46">
        <v>4</v>
      </c>
      <c r="M13" s="6">
        <f t="shared" si="1"/>
        <v>148</v>
      </c>
      <c r="N13" s="2">
        <f t="shared" ref="N13:N18" si="4">M10+M11+M12+M13</f>
        <v>542.5</v>
      </c>
      <c r="O13" s="19" t="s">
        <v>33</v>
      </c>
      <c r="P13" s="46">
        <v>22</v>
      </c>
      <c r="Q13" s="46">
        <v>55</v>
      </c>
      <c r="R13" s="46">
        <v>25</v>
      </c>
      <c r="S13" s="46">
        <v>6</v>
      </c>
      <c r="T13" s="6">
        <f t="shared" si="2"/>
        <v>131</v>
      </c>
      <c r="U13" s="2">
        <f t="shared" ref="U13:U21" si="5">T10+T11+T12+T13</f>
        <v>515</v>
      </c>
      <c r="AB13" s="81">
        <v>212.5</v>
      </c>
    </row>
    <row r="14" spans="1:28" ht="24" customHeight="1" x14ac:dyDescent="0.2">
      <c r="A14" s="18" t="s">
        <v>21</v>
      </c>
      <c r="B14" s="46">
        <v>27</v>
      </c>
      <c r="C14" s="46">
        <v>75</v>
      </c>
      <c r="D14" s="46">
        <v>26</v>
      </c>
      <c r="E14" s="46">
        <v>3</v>
      </c>
      <c r="F14" s="6">
        <f t="shared" si="0"/>
        <v>148</v>
      </c>
      <c r="G14" s="2">
        <f t="shared" si="3"/>
        <v>764.5</v>
      </c>
      <c r="H14" s="19" t="s">
        <v>9</v>
      </c>
      <c r="I14" s="46">
        <v>21</v>
      </c>
      <c r="J14" s="46">
        <v>59</v>
      </c>
      <c r="K14" s="46">
        <v>24</v>
      </c>
      <c r="L14" s="46">
        <v>4</v>
      </c>
      <c r="M14" s="6">
        <f t="shared" si="1"/>
        <v>127.5</v>
      </c>
      <c r="N14" s="2">
        <f t="shared" si="4"/>
        <v>539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396</v>
      </c>
      <c r="AB14" s="81">
        <v>226</v>
      </c>
    </row>
    <row r="15" spans="1:28" ht="24" customHeight="1" x14ac:dyDescent="0.2">
      <c r="A15" s="18" t="s">
        <v>23</v>
      </c>
      <c r="B15" s="46">
        <v>21</v>
      </c>
      <c r="C15" s="46">
        <v>79</v>
      </c>
      <c r="D15" s="46">
        <v>25</v>
      </c>
      <c r="E15" s="46">
        <v>8</v>
      </c>
      <c r="F15" s="6">
        <f t="shared" si="0"/>
        <v>159.5</v>
      </c>
      <c r="G15" s="2">
        <f t="shared" si="3"/>
        <v>632</v>
      </c>
      <c r="H15" s="19" t="s">
        <v>12</v>
      </c>
      <c r="I15" s="46">
        <v>20</v>
      </c>
      <c r="J15" s="46">
        <v>52</v>
      </c>
      <c r="K15" s="46">
        <v>20</v>
      </c>
      <c r="L15" s="46">
        <v>5</v>
      </c>
      <c r="M15" s="6">
        <f t="shared" si="1"/>
        <v>114.5</v>
      </c>
      <c r="N15" s="2">
        <f t="shared" si="4"/>
        <v>533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258.5</v>
      </c>
      <c r="AB15" s="81">
        <v>233.5</v>
      </c>
    </row>
    <row r="16" spans="1:28" ht="24" customHeight="1" x14ac:dyDescent="0.2">
      <c r="A16" s="18" t="s">
        <v>39</v>
      </c>
      <c r="B16" s="46">
        <v>19</v>
      </c>
      <c r="C16" s="46">
        <v>64</v>
      </c>
      <c r="D16" s="46">
        <v>25</v>
      </c>
      <c r="E16" s="46">
        <v>4</v>
      </c>
      <c r="F16" s="6">
        <f t="shared" si="0"/>
        <v>133.5</v>
      </c>
      <c r="G16" s="2">
        <f t="shared" si="3"/>
        <v>585.5</v>
      </c>
      <c r="H16" s="19" t="s">
        <v>15</v>
      </c>
      <c r="I16" s="46">
        <v>18</v>
      </c>
      <c r="J16" s="46">
        <v>58</v>
      </c>
      <c r="K16" s="46">
        <v>20</v>
      </c>
      <c r="L16" s="46">
        <v>2</v>
      </c>
      <c r="M16" s="6">
        <f t="shared" si="1"/>
        <v>112</v>
      </c>
      <c r="N16" s="2">
        <f t="shared" si="4"/>
        <v>502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131</v>
      </c>
      <c r="AB16" s="81">
        <v>234</v>
      </c>
    </row>
    <row r="17" spans="1:28" ht="24" customHeight="1" x14ac:dyDescent="0.2">
      <c r="A17" s="18" t="s">
        <v>40</v>
      </c>
      <c r="B17" s="46">
        <v>17</v>
      </c>
      <c r="C17" s="46">
        <v>66</v>
      </c>
      <c r="D17" s="46">
        <v>29</v>
      </c>
      <c r="E17" s="46">
        <v>5</v>
      </c>
      <c r="F17" s="6">
        <f t="shared" si="0"/>
        <v>145</v>
      </c>
      <c r="G17" s="2">
        <f t="shared" si="3"/>
        <v>586</v>
      </c>
      <c r="H17" s="19" t="s">
        <v>18</v>
      </c>
      <c r="I17" s="46">
        <v>19</v>
      </c>
      <c r="J17" s="46">
        <v>61</v>
      </c>
      <c r="K17" s="46">
        <v>21</v>
      </c>
      <c r="L17" s="46">
        <v>2</v>
      </c>
      <c r="M17" s="6">
        <f t="shared" si="1"/>
        <v>117.5</v>
      </c>
      <c r="N17" s="2">
        <f t="shared" si="4"/>
        <v>471.5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26</v>
      </c>
      <c r="C18" s="46">
        <v>77</v>
      </c>
      <c r="D18" s="46">
        <v>27</v>
      </c>
      <c r="E18" s="46">
        <v>8</v>
      </c>
      <c r="F18" s="6">
        <f t="shared" si="0"/>
        <v>164</v>
      </c>
      <c r="G18" s="2">
        <f t="shared" si="3"/>
        <v>602</v>
      </c>
      <c r="H18" s="19" t="s">
        <v>20</v>
      </c>
      <c r="I18" s="46">
        <v>13</v>
      </c>
      <c r="J18" s="46">
        <v>77</v>
      </c>
      <c r="K18" s="46">
        <v>17</v>
      </c>
      <c r="L18" s="46">
        <v>2</v>
      </c>
      <c r="M18" s="6">
        <f t="shared" si="1"/>
        <v>122.5</v>
      </c>
      <c r="N18" s="2">
        <f t="shared" si="4"/>
        <v>466.5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20</v>
      </c>
      <c r="C19" s="47">
        <v>64</v>
      </c>
      <c r="D19" s="47">
        <v>19</v>
      </c>
      <c r="E19" s="47">
        <v>7</v>
      </c>
      <c r="F19" s="7">
        <f t="shared" si="0"/>
        <v>129.5</v>
      </c>
      <c r="G19" s="3">
        <f t="shared" si="3"/>
        <v>572</v>
      </c>
      <c r="H19" s="20" t="s">
        <v>22</v>
      </c>
      <c r="I19" s="45">
        <v>22</v>
      </c>
      <c r="J19" s="45">
        <v>65</v>
      </c>
      <c r="K19" s="45">
        <v>20</v>
      </c>
      <c r="L19" s="45">
        <v>4</v>
      </c>
      <c r="M19" s="6">
        <f t="shared" si="1"/>
        <v>126</v>
      </c>
      <c r="N19" s="2">
        <f>M16+M17+M18+M19</f>
        <v>478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19</v>
      </c>
      <c r="C20" s="45">
        <v>56</v>
      </c>
      <c r="D20" s="45">
        <v>27</v>
      </c>
      <c r="E20" s="45">
        <v>7</v>
      </c>
      <c r="F20" s="8">
        <f t="shared" si="0"/>
        <v>137</v>
      </c>
      <c r="G20" s="35"/>
      <c r="H20" s="19" t="s">
        <v>24</v>
      </c>
      <c r="I20" s="46">
        <v>27</v>
      </c>
      <c r="J20" s="46">
        <v>81</v>
      </c>
      <c r="K20" s="46">
        <v>20</v>
      </c>
      <c r="L20" s="46">
        <v>5</v>
      </c>
      <c r="M20" s="8">
        <f t="shared" si="1"/>
        <v>147</v>
      </c>
      <c r="N20" s="2">
        <f>M17+M18+M19+M20</f>
        <v>513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25</v>
      </c>
      <c r="C21" s="46">
        <v>65</v>
      </c>
      <c r="D21" s="46">
        <v>21</v>
      </c>
      <c r="E21" s="46">
        <v>9</v>
      </c>
      <c r="F21" s="6">
        <f t="shared" si="0"/>
        <v>142</v>
      </c>
      <c r="G21" s="36"/>
      <c r="H21" s="20" t="s">
        <v>25</v>
      </c>
      <c r="I21" s="46">
        <v>16</v>
      </c>
      <c r="J21" s="46">
        <v>72</v>
      </c>
      <c r="K21" s="46">
        <v>18</v>
      </c>
      <c r="L21" s="46">
        <v>6</v>
      </c>
      <c r="M21" s="6">
        <f t="shared" si="1"/>
        <v>131</v>
      </c>
      <c r="N21" s="2">
        <f>M18+M19+M20+M21</f>
        <v>526.5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26</v>
      </c>
      <c r="C22" s="46">
        <v>74</v>
      </c>
      <c r="D22" s="46">
        <v>27</v>
      </c>
      <c r="E22" s="46">
        <v>7</v>
      </c>
      <c r="F22" s="6">
        <f t="shared" si="0"/>
        <v>158.5</v>
      </c>
      <c r="G22" s="2"/>
      <c r="H22" s="21" t="s">
        <v>26</v>
      </c>
      <c r="I22" s="47">
        <v>23</v>
      </c>
      <c r="J22" s="47">
        <v>75</v>
      </c>
      <c r="K22" s="47">
        <v>22</v>
      </c>
      <c r="L22" s="47">
        <v>2</v>
      </c>
      <c r="M22" s="6">
        <f t="shared" si="1"/>
        <v>135.5</v>
      </c>
      <c r="N22" s="3">
        <f>M19+M20+M21+M22</f>
        <v>539.5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795.5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568.5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515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74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CALLES 39 X CARRERA 30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3830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153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44117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2</v>
      </c>
      <c r="C10" s="61">
        <v>5</v>
      </c>
      <c r="D10" s="61">
        <v>0</v>
      </c>
      <c r="E10" s="61">
        <v>1</v>
      </c>
      <c r="F10" s="62">
        <f t="shared" ref="F10:F22" si="0">B10*0.5+C10*1+D10*2+E10*2.5</f>
        <v>8.5</v>
      </c>
      <c r="G10" s="63"/>
      <c r="H10" s="64" t="s">
        <v>4</v>
      </c>
      <c r="I10" s="46">
        <v>8</v>
      </c>
      <c r="J10" s="46">
        <v>13</v>
      </c>
      <c r="K10" s="46">
        <v>1</v>
      </c>
      <c r="L10" s="46">
        <v>2</v>
      </c>
      <c r="M10" s="62">
        <f t="shared" ref="M10:M22" si="1">I10*0.5+J10*1+K10*2+L10*2.5</f>
        <v>24</v>
      </c>
      <c r="N10" s="65">
        <f>F20+F21+F22+M10</f>
        <v>60</v>
      </c>
      <c r="O10" s="64" t="s">
        <v>43</v>
      </c>
      <c r="P10" s="46">
        <v>6</v>
      </c>
      <c r="Q10" s="46">
        <v>9</v>
      </c>
      <c r="R10" s="46">
        <v>1</v>
      </c>
      <c r="S10" s="46">
        <v>0</v>
      </c>
      <c r="T10" s="62">
        <f t="shared" ref="T10:T21" si="2">P10*0.5+Q10*1+R10*2+S10*2.5</f>
        <v>14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5</v>
      </c>
      <c r="D11" s="61">
        <v>1</v>
      </c>
      <c r="E11" s="61">
        <v>0</v>
      </c>
      <c r="F11" s="62">
        <f t="shared" si="0"/>
        <v>9</v>
      </c>
      <c r="G11" s="63"/>
      <c r="H11" s="64" t="s">
        <v>5</v>
      </c>
      <c r="I11" s="46">
        <v>9</v>
      </c>
      <c r="J11" s="46">
        <v>11</v>
      </c>
      <c r="K11" s="46">
        <v>1</v>
      </c>
      <c r="L11" s="46">
        <v>1</v>
      </c>
      <c r="M11" s="62">
        <f t="shared" si="1"/>
        <v>20</v>
      </c>
      <c r="N11" s="65">
        <f>F21+F22+M10+M11</f>
        <v>66</v>
      </c>
      <c r="O11" s="64" t="s">
        <v>44</v>
      </c>
      <c r="P11" s="46">
        <v>8</v>
      </c>
      <c r="Q11" s="46">
        <v>10</v>
      </c>
      <c r="R11" s="46">
        <v>0</v>
      </c>
      <c r="S11" s="46">
        <v>0</v>
      </c>
      <c r="T11" s="62">
        <f t="shared" si="2"/>
        <v>14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8</v>
      </c>
      <c r="D12" s="61">
        <v>2</v>
      </c>
      <c r="E12" s="61">
        <v>1</v>
      </c>
      <c r="F12" s="62">
        <f t="shared" si="0"/>
        <v>17</v>
      </c>
      <c r="G12" s="63"/>
      <c r="H12" s="64" t="s">
        <v>6</v>
      </c>
      <c r="I12" s="46">
        <v>5</v>
      </c>
      <c r="J12" s="46">
        <v>9</v>
      </c>
      <c r="K12" s="46">
        <v>0</v>
      </c>
      <c r="L12" s="46">
        <v>1</v>
      </c>
      <c r="M12" s="62">
        <f t="shared" si="1"/>
        <v>14</v>
      </c>
      <c r="N12" s="63">
        <f>F22+M10+M11+M12</f>
        <v>64.5</v>
      </c>
      <c r="O12" s="64" t="s">
        <v>32</v>
      </c>
      <c r="P12" s="46">
        <v>5</v>
      </c>
      <c r="Q12" s="46">
        <v>7</v>
      </c>
      <c r="R12" s="46">
        <v>1</v>
      </c>
      <c r="S12" s="46">
        <v>1</v>
      </c>
      <c r="T12" s="62">
        <f t="shared" si="2"/>
        <v>14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10</v>
      </c>
      <c r="D13" s="61">
        <v>3</v>
      </c>
      <c r="E13" s="61">
        <v>0</v>
      </c>
      <c r="F13" s="62">
        <f t="shared" si="0"/>
        <v>18</v>
      </c>
      <c r="G13" s="63">
        <f t="shared" ref="G13:G19" si="3">F10+F11+F12+F13</f>
        <v>52.5</v>
      </c>
      <c r="H13" s="64" t="s">
        <v>7</v>
      </c>
      <c r="I13" s="46">
        <v>5</v>
      </c>
      <c r="J13" s="46">
        <v>6</v>
      </c>
      <c r="K13" s="46">
        <v>1</v>
      </c>
      <c r="L13" s="46">
        <v>0</v>
      </c>
      <c r="M13" s="62">
        <f t="shared" si="1"/>
        <v>10.5</v>
      </c>
      <c r="N13" s="63">
        <f t="shared" ref="N13:N18" si="4">M10+M11+M12+M13</f>
        <v>68.5</v>
      </c>
      <c r="O13" s="64" t="s">
        <v>33</v>
      </c>
      <c r="P13" s="46">
        <v>7</v>
      </c>
      <c r="Q13" s="46">
        <v>10</v>
      </c>
      <c r="R13" s="46">
        <v>0</v>
      </c>
      <c r="S13" s="46">
        <v>4</v>
      </c>
      <c r="T13" s="62">
        <f t="shared" si="2"/>
        <v>23.5</v>
      </c>
      <c r="U13" s="63">
        <f t="shared" ref="U13:U21" si="5">T10+T11+T12+T13</f>
        <v>65.5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5</v>
      </c>
      <c r="D14" s="61">
        <v>3</v>
      </c>
      <c r="E14" s="61">
        <v>1</v>
      </c>
      <c r="F14" s="62">
        <f t="shared" si="0"/>
        <v>15</v>
      </c>
      <c r="G14" s="63">
        <f t="shared" si="3"/>
        <v>59</v>
      </c>
      <c r="H14" s="64" t="s">
        <v>9</v>
      </c>
      <c r="I14" s="46">
        <v>4</v>
      </c>
      <c r="J14" s="46">
        <v>4</v>
      </c>
      <c r="K14" s="46">
        <v>0</v>
      </c>
      <c r="L14" s="46">
        <v>2</v>
      </c>
      <c r="M14" s="62">
        <f t="shared" si="1"/>
        <v>11</v>
      </c>
      <c r="N14" s="63">
        <f t="shared" si="4"/>
        <v>55.5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5</v>
      </c>
      <c r="D15" s="61">
        <v>1</v>
      </c>
      <c r="E15" s="61">
        <v>0</v>
      </c>
      <c r="F15" s="62">
        <f t="shared" si="0"/>
        <v>9.5</v>
      </c>
      <c r="G15" s="63">
        <f t="shared" si="3"/>
        <v>59.5</v>
      </c>
      <c r="H15" s="64" t="s">
        <v>12</v>
      </c>
      <c r="I15" s="46">
        <v>6</v>
      </c>
      <c r="J15" s="46">
        <v>5</v>
      </c>
      <c r="K15" s="46">
        <v>2</v>
      </c>
      <c r="L15" s="46">
        <v>1</v>
      </c>
      <c r="M15" s="62">
        <f t="shared" si="1"/>
        <v>14.5</v>
      </c>
      <c r="N15" s="63">
        <f t="shared" si="4"/>
        <v>50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6</v>
      </c>
      <c r="D16" s="61">
        <v>0</v>
      </c>
      <c r="E16" s="61">
        <v>0</v>
      </c>
      <c r="F16" s="62">
        <f t="shared" si="0"/>
        <v>7.5</v>
      </c>
      <c r="G16" s="63">
        <f t="shared" si="3"/>
        <v>50</v>
      </c>
      <c r="H16" s="64" t="s">
        <v>15</v>
      </c>
      <c r="I16" s="46">
        <v>5</v>
      </c>
      <c r="J16" s="46">
        <v>6</v>
      </c>
      <c r="K16" s="46">
        <v>1</v>
      </c>
      <c r="L16" s="46">
        <v>0</v>
      </c>
      <c r="M16" s="62">
        <f t="shared" si="1"/>
        <v>10.5</v>
      </c>
      <c r="N16" s="63">
        <f t="shared" si="4"/>
        <v>46.5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4</v>
      </c>
      <c r="D17" s="61">
        <v>1</v>
      </c>
      <c r="E17" s="61">
        <v>0</v>
      </c>
      <c r="F17" s="62">
        <f t="shared" si="0"/>
        <v>8</v>
      </c>
      <c r="G17" s="63">
        <f t="shared" si="3"/>
        <v>40</v>
      </c>
      <c r="H17" s="64" t="s">
        <v>18</v>
      </c>
      <c r="I17" s="46">
        <v>5</v>
      </c>
      <c r="J17" s="46">
        <v>6</v>
      </c>
      <c r="K17" s="46">
        <v>1</v>
      </c>
      <c r="L17" s="46">
        <v>1</v>
      </c>
      <c r="M17" s="62">
        <f t="shared" si="1"/>
        <v>13</v>
      </c>
      <c r="N17" s="63">
        <f t="shared" si="4"/>
        <v>49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5</v>
      </c>
      <c r="D18" s="61">
        <v>0</v>
      </c>
      <c r="E18" s="61">
        <v>0</v>
      </c>
      <c r="F18" s="62">
        <f t="shared" si="0"/>
        <v>7.5</v>
      </c>
      <c r="G18" s="63">
        <f t="shared" si="3"/>
        <v>32.5</v>
      </c>
      <c r="H18" s="64" t="s">
        <v>20</v>
      </c>
      <c r="I18" s="46">
        <v>7</v>
      </c>
      <c r="J18" s="46">
        <v>5</v>
      </c>
      <c r="K18" s="46">
        <v>0</v>
      </c>
      <c r="L18" s="46">
        <v>1</v>
      </c>
      <c r="M18" s="62">
        <f t="shared" si="1"/>
        <v>11</v>
      </c>
      <c r="N18" s="63">
        <f t="shared" si="4"/>
        <v>49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6</v>
      </c>
      <c r="D19" s="69">
        <v>0</v>
      </c>
      <c r="E19" s="69">
        <v>0</v>
      </c>
      <c r="F19" s="70">
        <f t="shared" si="0"/>
        <v>8</v>
      </c>
      <c r="G19" s="71">
        <f t="shared" si="3"/>
        <v>31</v>
      </c>
      <c r="H19" s="72" t="s">
        <v>22</v>
      </c>
      <c r="I19" s="45">
        <v>1</v>
      </c>
      <c r="J19" s="45">
        <v>13</v>
      </c>
      <c r="K19" s="45">
        <v>1</v>
      </c>
      <c r="L19" s="45">
        <v>0</v>
      </c>
      <c r="M19" s="62">
        <f t="shared" si="1"/>
        <v>15.5</v>
      </c>
      <c r="N19" s="63">
        <f>M16+M17+M18+M19</f>
        <v>50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6</v>
      </c>
      <c r="D20" s="67">
        <v>3</v>
      </c>
      <c r="E20" s="67">
        <v>0</v>
      </c>
      <c r="F20" s="73">
        <f t="shared" si="0"/>
        <v>14</v>
      </c>
      <c r="G20" s="74"/>
      <c r="H20" s="64" t="s">
        <v>24</v>
      </c>
      <c r="I20" s="46">
        <v>5</v>
      </c>
      <c r="J20" s="46">
        <v>9</v>
      </c>
      <c r="K20" s="46">
        <v>0</v>
      </c>
      <c r="L20" s="46">
        <v>0</v>
      </c>
      <c r="M20" s="73">
        <f t="shared" si="1"/>
        <v>11.5</v>
      </c>
      <c r="N20" s="63">
        <f>M17+M18+M19+M20</f>
        <v>51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9</v>
      </c>
      <c r="D21" s="61">
        <v>1</v>
      </c>
      <c r="E21" s="61">
        <v>1</v>
      </c>
      <c r="F21" s="62">
        <f t="shared" si="0"/>
        <v>15.5</v>
      </c>
      <c r="G21" s="75"/>
      <c r="H21" s="72" t="s">
        <v>25</v>
      </c>
      <c r="I21" s="46">
        <v>7</v>
      </c>
      <c r="J21" s="46">
        <v>11</v>
      </c>
      <c r="K21" s="46">
        <v>0</v>
      </c>
      <c r="L21" s="46">
        <v>0</v>
      </c>
      <c r="M21" s="62">
        <f t="shared" si="1"/>
        <v>14.5</v>
      </c>
      <c r="N21" s="63">
        <f>M18+M19+M20+M21</f>
        <v>52.5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4</v>
      </c>
      <c r="D22" s="61">
        <v>1</v>
      </c>
      <c r="E22" s="61">
        <v>0</v>
      </c>
      <c r="F22" s="62">
        <f t="shared" si="0"/>
        <v>6.5</v>
      </c>
      <c r="G22" s="63"/>
      <c r="H22" s="68" t="s">
        <v>26</v>
      </c>
      <c r="I22" s="47">
        <v>6</v>
      </c>
      <c r="J22" s="47">
        <v>18</v>
      </c>
      <c r="K22" s="47">
        <v>0</v>
      </c>
      <c r="L22" s="47">
        <v>0</v>
      </c>
      <c r="M22" s="62">
        <f t="shared" si="1"/>
        <v>21</v>
      </c>
      <c r="N22" s="71">
        <f>M19+M20+M21+M22</f>
        <v>62.5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59.5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68.5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65.5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82</v>
      </c>
      <c r="G24" s="88"/>
      <c r="H24" s="198"/>
      <c r="I24" s="199"/>
      <c r="J24" s="83" t="s">
        <v>73</v>
      </c>
      <c r="K24" s="86"/>
      <c r="L24" s="86"/>
      <c r="M24" s="87" t="s">
        <v>76</v>
      </c>
      <c r="N24" s="88"/>
      <c r="O24" s="198"/>
      <c r="P24" s="199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E19" sqref="E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CALLES 39 X CARRERA 30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3830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44117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18</v>
      </c>
      <c r="C10" s="46">
        <v>30</v>
      </c>
      <c r="D10" s="46">
        <v>6</v>
      </c>
      <c r="E10" s="46">
        <v>2</v>
      </c>
      <c r="F10" s="62">
        <f>B10*0.5+C10*1+D10*2+E10*2.5</f>
        <v>56</v>
      </c>
      <c r="G10" s="2"/>
      <c r="H10" s="19" t="s">
        <v>4</v>
      </c>
      <c r="I10" s="46">
        <v>22</v>
      </c>
      <c r="J10" s="46">
        <v>42</v>
      </c>
      <c r="K10" s="46">
        <v>5</v>
      </c>
      <c r="L10" s="46">
        <v>1</v>
      </c>
      <c r="M10" s="6">
        <f>I10*0.5+J10*1+K10*2+L10*2.5</f>
        <v>65.5</v>
      </c>
      <c r="N10" s="9">
        <f>F20+F21+F22+M10</f>
        <v>286.5</v>
      </c>
      <c r="O10" s="19" t="s">
        <v>43</v>
      </c>
      <c r="P10" s="46">
        <v>22</v>
      </c>
      <c r="Q10" s="46">
        <v>32</v>
      </c>
      <c r="R10" s="46">
        <v>7</v>
      </c>
      <c r="S10" s="46">
        <v>1</v>
      </c>
      <c r="T10" s="6">
        <f>P10*0.5+Q10*1+R10*2+S10*2.5</f>
        <v>59.5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22</v>
      </c>
      <c r="C11" s="46">
        <v>35</v>
      </c>
      <c r="D11" s="46">
        <v>5</v>
      </c>
      <c r="E11" s="46">
        <v>1</v>
      </c>
      <c r="F11" s="6">
        <f t="shared" ref="F11:F22" si="0">B11*0.5+C11*1+D11*2+E11*2.5</f>
        <v>58.5</v>
      </c>
      <c r="G11" s="2"/>
      <c r="H11" s="19" t="s">
        <v>5</v>
      </c>
      <c r="I11" s="46">
        <v>23</v>
      </c>
      <c r="J11" s="46">
        <v>40</v>
      </c>
      <c r="K11" s="46">
        <v>4</v>
      </c>
      <c r="L11" s="46">
        <v>6</v>
      </c>
      <c r="M11" s="6">
        <f t="shared" ref="M11:M22" si="1">I11*0.5+J11*1+K11*2+L11*2.5</f>
        <v>74.5</v>
      </c>
      <c r="N11" s="9">
        <f>F21+F22+M10+M11</f>
        <v>287</v>
      </c>
      <c r="O11" s="19" t="s">
        <v>44</v>
      </c>
      <c r="P11" s="46">
        <v>24</v>
      </c>
      <c r="Q11" s="46">
        <v>55</v>
      </c>
      <c r="R11" s="46">
        <v>11</v>
      </c>
      <c r="S11" s="46">
        <v>3</v>
      </c>
      <c r="T11" s="6">
        <f t="shared" ref="T11:T21" si="2">P11*0.5+Q11*1+R11*2+S11*2.5</f>
        <v>96.5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23</v>
      </c>
      <c r="C12" s="46">
        <v>22</v>
      </c>
      <c r="D12" s="46">
        <v>8</v>
      </c>
      <c r="E12" s="46">
        <v>4</v>
      </c>
      <c r="F12" s="6">
        <f t="shared" si="0"/>
        <v>59.5</v>
      </c>
      <c r="G12" s="2"/>
      <c r="H12" s="19" t="s">
        <v>6</v>
      </c>
      <c r="I12" s="46">
        <v>23</v>
      </c>
      <c r="J12" s="46">
        <v>44</v>
      </c>
      <c r="K12" s="46">
        <v>7</v>
      </c>
      <c r="L12" s="46">
        <v>9</v>
      </c>
      <c r="M12" s="6">
        <f t="shared" si="1"/>
        <v>92</v>
      </c>
      <c r="N12" s="2">
        <f>F22+M10+M11+M12</f>
        <v>304.5</v>
      </c>
      <c r="O12" s="19" t="s">
        <v>32</v>
      </c>
      <c r="P12" s="46">
        <v>32</v>
      </c>
      <c r="Q12" s="46">
        <v>54</v>
      </c>
      <c r="R12" s="46">
        <v>8</v>
      </c>
      <c r="S12" s="46">
        <v>4</v>
      </c>
      <c r="T12" s="6">
        <f t="shared" si="2"/>
        <v>96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27</v>
      </c>
      <c r="D13" s="46">
        <v>7</v>
      </c>
      <c r="E13" s="46">
        <v>3</v>
      </c>
      <c r="F13" s="6">
        <f t="shared" si="0"/>
        <v>59</v>
      </c>
      <c r="G13" s="2">
        <f>F10+F11+F12+F13</f>
        <v>233</v>
      </c>
      <c r="H13" s="19" t="s">
        <v>7</v>
      </c>
      <c r="I13" s="46">
        <v>12</v>
      </c>
      <c r="J13" s="46">
        <v>47</v>
      </c>
      <c r="K13" s="46">
        <v>7</v>
      </c>
      <c r="L13" s="46">
        <v>4</v>
      </c>
      <c r="M13" s="6">
        <f t="shared" si="1"/>
        <v>77</v>
      </c>
      <c r="N13" s="2">
        <f t="shared" ref="N13:N18" si="3">M10+M11+M12+M13</f>
        <v>309</v>
      </c>
      <c r="O13" s="19" t="s">
        <v>33</v>
      </c>
      <c r="P13" s="46">
        <v>16</v>
      </c>
      <c r="Q13" s="46">
        <v>46</v>
      </c>
      <c r="R13" s="46">
        <v>12</v>
      </c>
      <c r="S13" s="46">
        <v>3</v>
      </c>
      <c r="T13" s="6">
        <f t="shared" si="2"/>
        <v>85.5</v>
      </c>
      <c r="U13" s="2">
        <f t="shared" ref="U13:U21" si="4">T10+T11+T12+T13</f>
        <v>337.5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20</v>
      </c>
      <c r="C14" s="46">
        <v>34</v>
      </c>
      <c r="D14" s="46">
        <v>7</v>
      </c>
      <c r="E14" s="46">
        <v>3</v>
      </c>
      <c r="F14" s="6">
        <f t="shared" si="0"/>
        <v>65.5</v>
      </c>
      <c r="G14" s="2">
        <f t="shared" ref="G14:G19" si="5">F11+F12+F13+F14</f>
        <v>242.5</v>
      </c>
      <c r="H14" s="19" t="s">
        <v>9</v>
      </c>
      <c r="I14" s="46">
        <v>14</v>
      </c>
      <c r="J14" s="46">
        <v>41</v>
      </c>
      <c r="K14" s="46">
        <v>7</v>
      </c>
      <c r="L14" s="46">
        <v>3</v>
      </c>
      <c r="M14" s="6">
        <f t="shared" si="1"/>
        <v>69.5</v>
      </c>
      <c r="N14" s="2">
        <f t="shared" si="3"/>
        <v>313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278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24</v>
      </c>
      <c r="C15" s="46">
        <v>35</v>
      </c>
      <c r="D15" s="46">
        <v>8</v>
      </c>
      <c r="E15" s="46">
        <v>2</v>
      </c>
      <c r="F15" s="6">
        <f t="shared" si="0"/>
        <v>68</v>
      </c>
      <c r="G15" s="2">
        <f t="shared" si="5"/>
        <v>252</v>
      </c>
      <c r="H15" s="19" t="s">
        <v>12</v>
      </c>
      <c r="I15" s="46">
        <v>10</v>
      </c>
      <c r="J15" s="46">
        <v>42</v>
      </c>
      <c r="K15" s="46">
        <v>5</v>
      </c>
      <c r="L15" s="46">
        <v>5</v>
      </c>
      <c r="M15" s="6">
        <f t="shared" si="1"/>
        <v>69.5</v>
      </c>
      <c r="N15" s="2">
        <f t="shared" si="3"/>
        <v>308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181.5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30</v>
      </c>
      <c r="D16" s="46">
        <v>7</v>
      </c>
      <c r="E16" s="46">
        <v>4</v>
      </c>
      <c r="F16" s="6">
        <f t="shared" si="0"/>
        <v>62</v>
      </c>
      <c r="G16" s="2">
        <f t="shared" si="5"/>
        <v>254.5</v>
      </c>
      <c r="H16" s="19" t="s">
        <v>15</v>
      </c>
      <c r="I16" s="46">
        <v>15</v>
      </c>
      <c r="J16" s="46">
        <v>39</v>
      </c>
      <c r="K16" s="46">
        <v>4</v>
      </c>
      <c r="L16" s="46">
        <v>4</v>
      </c>
      <c r="M16" s="6">
        <f t="shared" si="1"/>
        <v>64.5</v>
      </c>
      <c r="N16" s="2">
        <f t="shared" si="3"/>
        <v>280.5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85.5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34</v>
      </c>
      <c r="D17" s="46">
        <v>6</v>
      </c>
      <c r="E17" s="46">
        <v>2</v>
      </c>
      <c r="F17" s="6">
        <f t="shared" si="0"/>
        <v>57.5</v>
      </c>
      <c r="G17" s="2">
        <f t="shared" si="5"/>
        <v>253</v>
      </c>
      <c r="H17" s="19" t="s">
        <v>18</v>
      </c>
      <c r="I17" s="46">
        <v>12</v>
      </c>
      <c r="J17" s="46">
        <v>30</v>
      </c>
      <c r="K17" s="46">
        <v>5</v>
      </c>
      <c r="L17" s="46">
        <v>2</v>
      </c>
      <c r="M17" s="6">
        <f t="shared" si="1"/>
        <v>51</v>
      </c>
      <c r="N17" s="2">
        <f t="shared" si="3"/>
        <v>254.5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23</v>
      </c>
      <c r="C18" s="46">
        <v>35</v>
      </c>
      <c r="D18" s="46">
        <v>9</v>
      </c>
      <c r="E18" s="46">
        <v>5</v>
      </c>
      <c r="F18" s="6">
        <f t="shared" si="0"/>
        <v>77</v>
      </c>
      <c r="G18" s="2">
        <f t="shared" si="5"/>
        <v>264.5</v>
      </c>
      <c r="H18" s="19" t="s">
        <v>20</v>
      </c>
      <c r="I18" s="46">
        <v>13</v>
      </c>
      <c r="J18" s="46">
        <v>34</v>
      </c>
      <c r="K18" s="46">
        <v>6</v>
      </c>
      <c r="L18" s="46">
        <v>3</v>
      </c>
      <c r="M18" s="6">
        <f t="shared" si="1"/>
        <v>60</v>
      </c>
      <c r="N18" s="2">
        <f t="shared" si="3"/>
        <v>245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12</v>
      </c>
      <c r="C19" s="47">
        <v>48</v>
      </c>
      <c r="D19" s="47">
        <v>5</v>
      </c>
      <c r="E19" s="47">
        <v>4</v>
      </c>
      <c r="F19" s="7">
        <f t="shared" si="0"/>
        <v>74</v>
      </c>
      <c r="G19" s="3">
        <f t="shared" si="5"/>
        <v>270.5</v>
      </c>
      <c r="H19" s="20" t="s">
        <v>22</v>
      </c>
      <c r="I19" s="45">
        <v>14</v>
      </c>
      <c r="J19" s="45">
        <v>36</v>
      </c>
      <c r="K19" s="45">
        <v>10</v>
      </c>
      <c r="L19" s="45">
        <v>6</v>
      </c>
      <c r="M19" s="6">
        <f t="shared" si="1"/>
        <v>78</v>
      </c>
      <c r="N19" s="2">
        <f>M16+M17+M18+M19</f>
        <v>253.5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48</v>
      </c>
      <c r="D20" s="45">
        <v>5</v>
      </c>
      <c r="E20" s="45">
        <v>3</v>
      </c>
      <c r="F20" s="8">
        <f t="shared" si="0"/>
        <v>74</v>
      </c>
      <c r="G20" s="35"/>
      <c r="H20" s="19" t="s">
        <v>24</v>
      </c>
      <c r="I20" s="46">
        <v>17</v>
      </c>
      <c r="J20" s="46">
        <v>44</v>
      </c>
      <c r="K20" s="46">
        <v>8</v>
      </c>
      <c r="L20" s="46">
        <v>5</v>
      </c>
      <c r="M20" s="8">
        <f t="shared" si="1"/>
        <v>81</v>
      </c>
      <c r="N20" s="2">
        <f>M17+M18+M19+M20</f>
        <v>270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13</v>
      </c>
      <c r="C21" s="46">
        <v>45</v>
      </c>
      <c r="D21" s="46">
        <v>4</v>
      </c>
      <c r="E21" s="46">
        <v>6</v>
      </c>
      <c r="F21" s="6">
        <f t="shared" si="0"/>
        <v>74.5</v>
      </c>
      <c r="G21" s="36"/>
      <c r="H21" s="20" t="s">
        <v>25</v>
      </c>
      <c r="I21" s="46">
        <v>28</v>
      </c>
      <c r="J21" s="46">
        <v>41</v>
      </c>
      <c r="K21" s="46">
        <v>7</v>
      </c>
      <c r="L21" s="46">
        <v>4</v>
      </c>
      <c r="M21" s="6">
        <f t="shared" si="1"/>
        <v>79</v>
      </c>
      <c r="N21" s="2">
        <f>M18+M19+M20+M21</f>
        <v>298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51</v>
      </c>
      <c r="D22" s="46">
        <v>3</v>
      </c>
      <c r="E22" s="46">
        <v>1</v>
      </c>
      <c r="F22" s="6">
        <f t="shared" si="0"/>
        <v>72.5</v>
      </c>
      <c r="G22" s="2"/>
      <c r="H22" s="21" t="s">
        <v>26</v>
      </c>
      <c r="I22" s="47">
        <v>29</v>
      </c>
      <c r="J22" s="47">
        <v>45</v>
      </c>
      <c r="K22" s="47">
        <v>9</v>
      </c>
      <c r="L22" s="47">
        <v>0</v>
      </c>
      <c r="M22" s="6">
        <f t="shared" si="1"/>
        <v>77.5</v>
      </c>
      <c r="N22" s="3">
        <f>M19+M20+M21+M22</f>
        <v>315.5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270.5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315.5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337.5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CALLES 39 X CARRERA 30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3830</v>
      </c>
      <c r="M6" s="182"/>
      <c r="N6" s="182"/>
      <c r="O6" s="12"/>
      <c r="P6" s="177" t="s">
        <v>58</v>
      </c>
      <c r="Q6" s="177"/>
      <c r="R6" s="177"/>
      <c r="S6" s="217">
        <f>'G-1'!S6:U6</f>
        <v>44117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80</v>
      </c>
      <c r="C10" s="46">
        <f>'G-1'!C10+'G-2'!C10+'G-3'!C10+'G-4'!C10</f>
        <v>126</v>
      </c>
      <c r="D10" s="46">
        <f>'G-1'!D10+'G-2'!D10+'G-3'!D10+'G-4'!D10</f>
        <v>46</v>
      </c>
      <c r="E10" s="46">
        <f>'G-1'!E10+'G-2'!E10+'G-3'!E10+'G-4'!E10</f>
        <v>6</v>
      </c>
      <c r="F10" s="6">
        <f t="shared" ref="F10:F22" si="0">B10*0.5+C10*1+D10*2+E10*2.5</f>
        <v>273</v>
      </c>
      <c r="G10" s="2"/>
      <c r="H10" s="19" t="s">
        <v>4</v>
      </c>
      <c r="I10" s="46">
        <f>'G-1'!I10+'G-2'!I10+'G-3'!I10+'G-4'!I10</f>
        <v>58</v>
      </c>
      <c r="J10" s="46">
        <f>'G-1'!J10+'G-2'!J10+'G-3'!J10+'G-4'!J10</f>
        <v>130</v>
      </c>
      <c r="K10" s="46">
        <f>'G-1'!K10+'G-2'!K10+'G-3'!K10+'G-4'!K10</f>
        <v>39</v>
      </c>
      <c r="L10" s="46">
        <f>'G-1'!L10+'G-2'!L10+'G-3'!L10+'G-4'!L10</f>
        <v>6</v>
      </c>
      <c r="M10" s="6">
        <f t="shared" ref="M10:M22" si="1">I10*0.5+J10*1+K10*2+L10*2.5</f>
        <v>252</v>
      </c>
      <c r="N10" s="9">
        <f>F20+F21+F22+M10</f>
        <v>1032</v>
      </c>
      <c r="O10" s="19" t="s">
        <v>43</v>
      </c>
      <c r="P10" s="46">
        <f>'G-1'!P10+'G-2'!P10+'G-3'!P10+'G-4'!P10</f>
        <v>58</v>
      </c>
      <c r="Q10" s="46">
        <f>'G-1'!Q10+'G-2'!Q10+'G-3'!Q10+'G-4'!Q10</f>
        <v>125</v>
      </c>
      <c r="R10" s="46">
        <f>'G-1'!R10+'G-2'!R10+'G-3'!R10+'G-4'!R10</f>
        <v>34</v>
      </c>
      <c r="S10" s="46">
        <f>'G-1'!S10+'G-2'!S10+'G-3'!S10+'G-4'!S10</f>
        <v>3</v>
      </c>
      <c r="T10" s="6">
        <f t="shared" ref="T10:T21" si="2">P10*0.5+Q10*1+R10*2+S10*2.5</f>
        <v>229.5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80</v>
      </c>
      <c r="C11" s="46">
        <f>'G-1'!C11+'G-2'!C11+'G-3'!C11+'G-4'!C11</f>
        <v>147</v>
      </c>
      <c r="D11" s="46">
        <f>'G-1'!D11+'G-2'!D11+'G-3'!D11+'G-4'!D11</f>
        <v>100</v>
      </c>
      <c r="E11" s="46">
        <f>'G-1'!E11+'G-2'!E11+'G-3'!E11+'G-4'!E11</f>
        <v>2</v>
      </c>
      <c r="F11" s="6">
        <f t="shared" si="0"/>
        <v>392</v>
      </c>
      <c r="G11" s="2"/>
      <c r="H11" s="19" t="s">
        <v>5</v>
      </c>
      <c r="I11" s="46">
        <f>'G-1'!I11+'G-2'!I11+'G-3'!I11+'G-4'!I11</f>
        <v>57</v>
      </c>
      <c r="J11" s="46">
        <f>'G-1'!J11+'G-2'!J11+'G-3'!J11+'G-4'!J11</f>
        <v>112</v>
      </c>
      <c r="K11" s="46">
        <f>'G-1'!K11+'G-2'!K11+'G-3'!K11+'G-4'!K11</f>
        <v>39</v>
      </c>
      <c r="L11" s="46">
        <f>'G-1'!L11+'G-2'!L11+'G-3'!L11+'G-4'!L11</f>
        <v>9</v>
      </c>
      <c r="M11" s="6">
        <f t="shared" si="1"/>
        <v>241</v>
      </c>
      <c r="N11" s="9">
        <f>F21+F22+M10+M11</f>
        <v>1017.5</v>
      </c>
      <c r="O11" s="19" t="s">
        <v>44</v>
      </c>
      <c r="P11" s="46">
        <f>'G-1'!P11+'G-2'!P11+'G-3'!P11+'G-4'!P11</f>
        <v>70</v>
      </c>
      <c r="Q11" s="46">
        <f>'G-1'!Q11+'G-2'!Q11+'G-3'!Q11+'G-4'!Q11</f>
        <v>163</v>
      </c>
      <c r="R11" s="46">
        <f>'G-1'!R11+'G-2'!R11+'G-3'!R11+'G-4'!R11</f>
        <v>46</v>
      </c>
      <c r="S11" s="46">
        <f>'G-1'!S11+'G-2'!S11+'G-3'!S11+'G-4'!S11</f>
        <v>6</v>
      </c>
      <c r="T11" s="6">
        <f t="shared" si="2"/>
        <v>305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69</v>
      </c>
      <c r="C12" s="46">
        <f>'G-1'!C12+'G-2'!C12+'G-3'!C12+'G-4'!C12</f>
        <v>127</v>
      </c>
      <c r="D12" s="46">
        <f>'G-1'!D12+'G-2'!D12+'G-3'!D12+'G-4'!D12</f>
        <v>50</v>
      </c>
      <c r="E12" s="46">
        <f>'G-1'!E12+'G-2'!E12+'G-3'!E12+'G-4'!E12</f>
        <v>10</v>
      </c>
      <c r="F12" s="6">
        <f t="shared" si="0"/>
        <v>286.5</v>
      </c>
      <c r="G12" s="2"/>
      <c r="H12" s="19" t="s">
        <v>6</v>
      </c>
      <c r="I12" s="46">
        <f>'G-1'!I12+'G-2'!I12+'G-3'!I12+'G-4'!I12</f>
        <v>54</v>
      </c>
      <c r="J12" s="46">
        <f>'G-1'!J12+'G-2'!J12+'G-3'!J12+'G-4'!J12</f>
        <v>141</v>
      </c>
      <c r="K12" s="46">
        <f>'G-1'!K12+'G-2'!K12+'G-3'!K12+'G-4'!K12</f>
        <v>36</v>
      </c>
      <c r="L12" s="46">
        <f>'G-1'!L12+'G-2'!L12+'G-3'!L12+'G-4'!L12</f>
        <v>14</v>
      </c>
      <c r="M12" s="6">
        <f t="shared" si="1"/>
        <v>275</v>
      </c>
      <c r="N12" s="2">
        <f>F22+M10+M11+M12</f>
        <v>1032</v>
      </c>
      <c r="O12" s="19" t="s">
        <v>32</v>
      </c>
      <c r="P12" s="46">
        <f>'G-1'!P12+'G-2'!P12+'G-3'!P12+'G-4'!P12</f>
        <v>61</v>
      </c>
      <c r="Q12" s="46">
        <f>'G-1'!Q12+'G-2'!Q12+'G-3'!Q12+'G-4'!Q12</f>
        <v>138</v>
      </c>
      <c r="R12" s="46">
        <f>'G-1'!R12+'G-2'!R12+'G-3'!R12+'G-4'!R12</f>
        <v>45</v>
      </c>
      <c r="S12" s="46">
        <f>'G-1'!S12+'G-2'!S12+'G-3'!S12+'G-4'!S12</f>
        <v>5</v>
      </c>
      <c r="T12" s="6">
        <f t="shared" si="2"/>
        <v>271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48</v>
      </c>
      <c r="C13" s="46">
        <f>'G-1'!C13+'G-2'!C13+'G-3'!C13+'G-4'!C13</f>
        <v>106</v>
      </c>
      <c r="D13" s="46">
        <f>'G-1'!D13+'G-2'!D13+'G-3'!D13+'G-4'!D13</f>
        <v>57</v>
      </c>
      <c r="E13" s="46">
        <f>'G-1'!E13+'G-2'!E13+'G-3'!E13+'G-4'!E13</f>
        <v>5</v>
      </c>
      <c r="F13" s="6">
        <f t="shared" si="0"/>
        <v>256.5</v>
      </c>
      <c r="G13" s="2">
        <f t="shared" ref="G13:G19" si="3">F10+F11+F12+F13</f>
        <v>1208</v>
      </c>
      <c r="H13" s="19" t="s">
        <v>7</v>
      </c>
      <c r="I13" s="46">
        <f>'G-1'!I13+'G-2'!I13+'G-3'!I13+'G-4'!I13</f>
        <v>49</v>
      </c>
      <c r="J13" s="46">
        <f>'G-1'!J13+'G-2'!J13+'G-3'!J13+'G-4'!J13</f>
        <v>128</v>
      </c>
      <c r="K13" s="46">
        <f>'G-1'!K13+'G-2'!K13+'G-3'!K13+'G-4'!K13</f>
        <v>48</v>
      </c>
      <c r="L13" s="46">
        <f>'G-1'!L13+'G-2'!L13+'G-3'!L13+'G-4'!L13</f>
        <v>10</v>
      </c>
      <c r="M13" s="6">
        <f t="shared" si="1"/>
        <v>273.5</v>
      </c>
      <c r="N13" s="2">
        <f t="shared" ref="N13:N18" si="4">M10+M11+M12+M13</f>
        <v>1041.5</v>
      </c>
      <c r="O13" s="19" t="s">
        <v>33</v>
      </c>
      <c r="P13" s="46">
        <f>'G-1'!P13+'G-2'!P13+'G-3'!P13+'G-4'!P13</f>
        <v>51</v>
      </c>
      <c r="Q13" s="46">
        <f>'G-1'!Q13+'G-2'!Q13+'G-3'!Q13+'G-4'!Q13</f>
        <v>134</v>
      </c>
      <c r="R13" s="46">
        <f>'G-1'!R13+'G-2'!R13+'G-3'!R13+'G-4'!R13</f>
        <v>47</v>
      </c>
      <c r="S13" s="46">
        <f>'G-1'!S13+'G-2'!S13+'G-3'!S13+'G-4'!S13</f>
        <v>13</v>
      </c>
      <c r="T13" s="6">
        <f t="shared" si="2"/>
        <v>286</v>
      </c>
      <c r="U13" s="2">
        <f t="shared" ref="U13:U21" si="5">T10+T11+T12+T13</f>
        <v>1091.5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55</v>
      </c>
      <c r="C14" s="46">
        <f>'G-1'!C14+'G-2'!C14+'G-3'!C14+'G-4'!C14</f>
        <v>117</v>
      </c>
      <c r="D14" s="46">
        <f>'G-1'!D14+'G-2'!D14+'G-3'!D14+'G-4'!D14</f>
        <v>47</v>
      </c>
      <c r="E14" s="46">
        <f>'G-1'!E14+'G-2'!E14+'G-3'!E14+'G-4'!E14</f>
        <v>8</v>
      </c>
      <c r="F14" s="6">
        <f t="shared" si="0"/>
        <v>258.5</v>
      </c>
      <c r="G14" s="2">
        <f t="shared" si="3"/>
        <v>1193.5</v>
      </c>
      <c r="H14" s="19" t="s">
        <v>9</v>
      </c>
      <c r="I14" s="46">
        <f>'G-1'!I14+'G-2'!I14+'G-3'!I14+'G-4'!I14</f>
        <v>41</v>
      </c>
      <c r="J14" s="46">
        <f>'G-1'!J14+'G-2'!J14+'G-3'!J14+'G-4'!J14</f>
        <v>111</v>
      </c>
      <c r="K14" s="46">
        <f>'G-1'!K14+'G-2'!K14+'G-3'!K14+'G-4'!K14</f>
        <v>39</v>
      </c>
      <c r="L14" s="46">
        <f>'G-1'!L14+'G-2'!L14+'G-3'!L14+'G-4'!L14</f>
        <v>10</v>
      </c>
      <c r="M14" s="6">
        <f t="shared" si="1"/>
        <v>234.5</v>
      </c>
      <c r="N14" s="2">
        <f t="shared" si="4"/>
        <v>1024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862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51</v>
      </c>
      <c r="C15" s="46">
        <f>'G-1'!C15+'G-2'!C15+'G-3'!C15+'G-4'!C15</f>
        <v>123</v>
      </c>
      <c r="D15" s="46">
        <f>'G-1'!D15+'G-2'!D15+'G-3'!D15+'G-4'!D15</f>
        <v>48</v>
      </c>
      <c r="E15" s="46">
        <f>'G-1'!E15+'G-2'!E15+'G-3'!E15+'G-4'!E15</f>
        <v>10</v>
      </c>
      <c r="F15" s="6">
        <f t="shared" si="0"/>
        <v>269.5</v>
      </c>
      <c r="G15" s="2">
        <f t="shared" si="3"/>
        <v>1071</v>
      </c>
      <c r="H15" s="19" t="s">
        <v>12</v>
      </c>
      <c r="I15" s="46">
        <f>'G-1'!I15+'G-2'!I15+'G-3'!I15+'G-4'!I15</f>
        <v>40</v>
      </c>
      <c r="J15" s="46">
        <f>'G-1'!J15+'G-2'!J15+'G-3'!J15+'G-4'!J15</f>
        <v>109</v>
      </c>
      <c r="K15" s="46">
        <f>'G-1'!K15+'G-2'!K15+'G-3'!K15+'G-4'!K15</f>
        <v>37</v>
      </c>
      <c r="L15" s="46">
        <f>'G-1'!L15+'G-2'!L15+'G-3'!L15+'G-4'!L15</f>
        <v>13</v>
      </c>
      <c r="M15" s="6">
        <f t="shared" si="1"/>
        <v>235.5</v>
      </c>
      <c r="N15" s="2">
        <f t="shared" si="4"/>
        <v>1018.5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557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44</v>
      </c>
      <c r="C16" s="46">
        <f>'G-1'!C16+'G-2'!C16+'G-3'!C16+'G-4'!C16</f>
        <v>104</v>
      </c>
      <c r="D16" s="46">
        <f>'G-1'!D16+'G-2'!D16+'G-3'!D16+'G-4'!D16</f>
        <v>47</v>
      </c>
      <c r="E16" s="46">
        <f>'G-1'!E16+'G-2'!E16+'G-3'!E16+'G-4'!E16</f>
        <v>8</v>
      </c>
      <c r="F16" s="6">
        <f t="shared" si="0"/>
        <v>240</v>
      </c>
      <c r="G16" s="2">
        <f t="shared" si="3"/>
        <v>1024.5</v>
      </c>
      <c r="H16" s="19" t="s">
        <v>15</v>
      </c>
      <c r="I16" s="46">
        <f>'G-1'!I16+'G-2'!I16+'G-3'!I16+'G-4'!I16</f>
        <v>41</v>
      </c>
      <c r="J16" s="46">
        <f>'G-1'!J16+'G-2'!J16+'G-3'!J16+'G-4'!J16</f>
        <v>115</v>
      </c>
      <c r="K16" s="46">
        <f>'G-1'!K16+'G-2'!K16+'G-3'!K16+'G-4'!K16</f>
        <v>33</v>
      </c>
      <c r="L16" s="46">
        <f>'G-1'!L16+'G-2'!L16+'G-3'!L16+'G-4'!L16</f>
        <v>7</v>
      </c>
      <c r="M16" s="6">
        <f t="shared" si="1"/>
        <v>219</v>
      </c>
      <c r="N16" s="2">
        <f t="shared" si="4"/>
        <v>962.5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286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37</v>
      </c>
      <c r="C17" s="46">
        <f>'G-1'!C17+'G-2'!C17+'G-3'!C17+'G-4'!C17</f>
        <v>110</v>
      </c>
      <c r="D17" s="46">
        <f>'G-1'!D17+'G-2'!D17+'G-3'!D17+'G-4'!D17</f>
        <v>50</v>
      </c>
      <c r="E17" s="46">
        <f>'G-1'!E17+'G-2'!E17+'G-3'!E17+'G-4'!E17</f>
        <v>9</v>
      </c>
      <c r="F17" s="6">
        <f t="shared" si="0"/>
        <v>251</v>
      </c>
      <c r="G17" s="2">
        <f t="shared" si="3"/>
        <v>1019</v>
      </c>
      <c r="H17" s="19" t="s">
        <v>18</v>
      </c>
      <c r="I17" s="46">
        <f>'G-1'!I17+'G-2'!I17+'G-3'!I17+'G-4'!I17</f>
        <v>42</v>
      </c>
      <c r="J17" s="46">
        <f>'G-1'!J17+'G-2'!J17+'G-3'!J17+'G-4'!J17</f>
        <v>109</v>
      </c>
      <c r="K17" s="46">
        <f>'G-1'!K17+'G-2'!K17+'G-3'!K17+'G-4'!K17</f>
        <v>38</v>
      </c>
      <c r="L17" s="46">
        <f>'G-1'!L17+'G-2'!L17+'G-3'!L17+'G-4'!L17</f>
        <v>7</v>
      </c>
      <c r="M17" s="6">
        <f t="shared" si="1"/>
        <v>223.5</v>
      </c>
      <c r="N17" s="2">
        <f t="shared" si="4"/>
        <v>912.5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57</v>
      </c>
      <c r="C18" s="46">
        <f>'G-1'!C18+'G-2'!C18+'G-3'!C18+'G-4'!C18</f>
        <v>121</v>
      </c>
      <c r="D18" s="46">
        <f>'G-1'!D18+'G-2'!D18+'G-3'!D18+'G-4'!D18</f>
        <v>50</v>
      </c>
      <c r="E18" s="46">
        <f>'G-1'!E18+'G-2'!E18+'G-3'!E18+'G-4'!E18</f>
        <v>14</v>
      </c>
      <c r="F18" s="6">
        <f t="shared" si="0"/>
        <v>284.5</v>
      </c>
      <c r="G18" s="2">
        <f t="shared" si="3"/>
        <v>1045</v>
      </c>
      <c r="H18" s="19" t="s">
        <v>20</v>
      </c>
      <c r="I18" s="46">
        <f>'G-1'!I18+'G-2'!I18+'G-3'!I18+'G-4'!I18</f>
        <v>44</v>
      </c>
      <c r="J18" s="46">
        <f>'G-1'!J18+'G-2'!J18+'G-3'!J18+'G-4'!J18</f>
        <v>135</v>
      </c>
      <c r="K18" s="46">
        <f>'G-1'!K18+'G-2'!K18+'G-3'!K18+'G-4'!K18</f>
        <v>39</v>
      </c>
      <c r="L18" s="46">
        <f>'G-1'!L18+'G-2'!L18+'G-3'!L18+'G-4'!L18</f>
        <v>9</v>
      </c>
      <c r="M18" s="6">
        <f t="shared" si="1"/>
        <v>257.5</v>
      </c>
      <c r="N18" s="2">
        <f t="shared" si="4"/>
        <v>935.5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38</v>
      </c>
      <c r="C19" s="47">
        <f>'G-1'!C19+'G-2'!C19+'G-3'!C19+'G-4'!C19</f>
        <v>126</v>
      </c>
      <c r="D19" s="47">
        <f>'G-1'!D19+'G-2'!D19+'G-3'!D19+'G-4'!D19</f>
        <v>35</v>
      </c>
      <c r="E19" s="47">
        <f>'G-1'!E19+'G-2'!E19+'G-3'!E19+'G-4'!E19</f>
        <v>12</v>
      </c>
      <c r="F19" s="7">
        <f t="shared" si="0"/>
        <v>245</v>
      </c>
      <c r="G19" s="3">
        <f t="shared" si="3"/>
        <v>1020.5</v>
      </c>
      <c r="H19" s="20" t="s">
        <v>22</v>
      </c>
      <c r="I19" s="46">
        <f>'G-1'!I19+'G-2'!I19+'G-3'!I19+'G-4'!I19</f>
        <v>42</v>
      </c>
      <c r="J19" s="46">
        <f>'G-1'!J19+'G-2'!J19+'G-3'!J19+'G-4'!J19</f>
        <v>121</v>
      </c>
      <c r="K19" s="46">
        <f>'G-1'!K19+'G-2'!K19+'G-3'!K19+'G-4'!K19</f>
        <v>40</v>
      </c>
      <c r="L19" s="46">
        <f>'G-1'!L19+'G-2'!L19+'G-3'!L19+'G-4'!L19</f>
        <v>10</v>
      </c>
      <c r="M19" s="6">
        <f t="shared" si="1"/>
        <v>247</v>
      </c>
      <c r="N19" s="2">
        <f>M16+M17+M18+M19</f>
        <v>947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44</v>
      </c>
      <c r="C20" s="45">
        <f>'G-1'!C20+'G-2'!C20+'G-3'!C20+'G-4'!C20</f>
        <v>116</v>
      </c>
      <c r="D20" s="45">
        <f>'G-1'!D20+'G-2'!D20+'G-3'!D20+'G-4'!D20</f>
        <v>45</v>
      </c>
      <c r="E20" s="45">
        <f>'G-1'!E20+'G-2'!E20+'G-3'!E20+'G-4'!E20</f>
        <v>11</v>
      </c>
      <c r="F20" s="8">
        <f t="shared" si="0"/>
        <v>255.5</v>
      </c>
      <c r="G20" s="35"/>
      <c r="H20" s="19" t="s">
        <v>24</v>
      </c>
      <c r="I20" s="46">
        <f>'G-1'!I20+'G-2'!I20+'G-3'!I20+'G-4'!I20</f>
        <v>53</v>
      </c>
      <c r="J20" s="46">
        <f>'G-1'!J20+'G-2'!J20+'G-3'!J20+'G-4'!J20</f>
        <v>142</v>
      </c>
      <c r="K20" s="46">
        <f>'G-1'!K20+'G-2'!K20+'G-3'!K20+'G-4'!K20</f>
        <v>35</v>
      </c>
      <c r="L20" s="46">
        <f>'G-1'!L20+'G-2'!L20+'G-3'!L20+'G-4'!L20</f>
        <v>10</v>
      </c>
      <c r="M20" s="8">
        <f t="shared" si="1"/>
        <v>263.5</v>
      </c>
      <c r="N20" s="2">
        <f>M17+M18+M19+M20</f>
        <v>991.5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45</v>
      </c>
      <c r="C21" s="46">
        <f>'G-1'!C21+'G-2'!C21+'G-3'!C21+'G-4'!C21</f>
        <v>124</v>
      </c>
      <c r="D21" s="46">
        <f>'G-1'!D21+'G-2'!D21+'G-3'!D21+'G-4'!D21</f>
        <v>37</v>
      </c>
      <c r="E21" s="46">
        <f>'G-1'!E21+'G-2'!E21+'G-3'!E21+'G-4'!E21</f>
        <v>16</v>
      </c>
      <c r="F21" s="6">
        <f t="shared" si="0"/>
        <v>260.5</v>
      </c>
      <c r="G21" s="36"/>
      <c r="H21" s="20" t="s">
        <v>25</v>
      </c>
      <c r="I21" s="46">
        <f>'G-1'!I21+'G-2'!I21+'G-3'!I21+'G-4'!I21</f>
        <v>55</v>
      </c>
      <c r="J21" s="46">
        <f>'G-1'!J21+'G-2'!J21+'G-3'!J21+'G-4'!J21</f>
        <v>130</v>
      </c>
      <c r="K21" s="46">
        <f>'G-1'!K21+'G-2'!K21+'G-3'!K21+'G-4'!K21</f>
        <v>33</v>
      </c>
      <c r="L21" s="46">
        <f>'G-1'!L21+'G-2'!L21+'G-3'!L21+'G-4'!L21</f>
        <v>11</v>
      </c>
      <c r="M21" s="6">
        <f t="shared" si="1"/>
        <v>251</v>
      </c>
      <c r="N21" s="2">
        <f>M18+M19+M20+M21</f>
        <v>1019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56</v>
      </c>
      <c r="C22" s="46">
        <f>'G-1'!C22+'G-2'!C22+'G-3'!C22+'G-4'!C22</f>
        <v>136</v>
      </c>
      <c r="D22" s="46">
        <f>'G-1'!D22+'G-2'!D22+'G-3'!D22+'G-4'!D22</f>
        <v>40</v>
      </c>
      <c r="E22" s="46">
        <f>'G-1'!E22+'G-2'!E22+'G-3'!E22+'G-4'!E22</f>
        <v>8</v>
      </c>
      <c r="F22" s="6">
        <f t="shared" si="0"/>
        <v>264</v>
      </c>
      <c r="G22" s="2"/>
      <c r="H22" s="21" t="s">
        <v>26</v>
      </c>
      <c r="I22" s="46">
        <f>'G-1'!I22+'G-2'!I22+'G-3'!I22+'G-4'!I22</f>
        <v>67</v>
      </c>
      <c r="J22" s="46">
        <f>'G-1'!J22+'G-2'!J22+'G-3'!J22+'G-4'!J22</f>
        <v>159</v>
      </c>
      <c r="K22" s="46">
        <f>'G-1'!K22+'G-2'!K22+'G-3'!K22+'G-4'!K22</f>
        <v>46</v>
      </c>
      <c r="L22" s="46">
        <f>'G-1'!L22+'G-2'!L22+'G-3'!L22+'G-4'!L22</f>
        <v>4</v>
      </c>
      <c r="M22" s="6">
        <f t="shared" si="1"/>
        <v>294.5</v>
      </c>
      <c r="N22" s="3">
        <f>M19+M20+M21+M22</f>
        <v>1056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1208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1056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1091.5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N41" sqref="N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CALLES 39 X CARRERA 30</v>
      </c>
      <c r="D5" s="221"/>
      <c r="E5" s="221"/>
      <c r="F5" s="111"/>
      <c r="G5" s="112"/>
      <c r="H5" s="103" t="s">
        <v>53</v>
      </c>
      <c r="I5" s="222">
        <f>'G-1'!L5</f>
        <v>3830</v>
      </c>
      <c r="J5" s="222"/>
    </row>
    <row r="6" spans="1:10" x14ac:dyDescent="0.2">
      <c r="A6" s="177" t="s">
        <v>114</v>
      </c>
      <c r="B6" s="177"/>
      <c r="C6" s="223" t="s">
        <v>156</v>
      </c>
      <c r="D6" s="223"/>
      <c r="E6" s="223"/>
      <c r="F6" s="111"/>
      <c r="G6" s="112"/>
      <c r="H6" s="103" t="s">
        <v>58</v>
      </c>
      <c r="I6" s="224">
        <f>'G-1'!S6</f>
        <v>44117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13</v>
      </c>
      <c r="F11" s="126">
        <v>14</v>
      </c>
      <c r="G11" s="126">
        <v>26</v>
      </c>
      <c r="H11" s="126">
        <v>2</v>
      </c>
      <c r="I11" s="126">
        <f t="shared" ref="I11:I45" si="0">E11*0.5+F11+G11*2+H11*2.5</f>
        <v>77.5</v>
      </c>
      <c r="J11" s="127">
        <f>IF(I11=0,"0,00",I11/SUM(I10:I12)*100)</f>
        <v>93.939393939393938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2</v>
      </c>
      <c r="F12" s="74">
        <v>4</v>
      </c>
      <c r="G12" s="74">
        <v>0</v>
      </c>
      <c r="H12" s="74">
        <v>0</v>
      </c>
      <c r="I12" s="130">
        <f t="shared" si="0"/>
        <v>5</v>
      </c>
      <c r="J12" s="131">
        <f>IF(I12=0,"0,00",I12/SUM(I10:I12)*100)</f>
        <v>6.0606060606060606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10</v>
      </c>
      <c r="F14" s="126">
        <v>26</v>
      </c>
      <c r="G14" s="126">
        <v>23</v>
      </c>
      <c r="H14" s="126">
        <v>3</v>
      </c>
      <c r="I14" s="126">
        <f t="shared" si="0"/>
        <v>84.5</v>
      </c>
      <c r="J14" s="127">
        <f>IF(I14=0,"0,00",I14/SUM(I13:I15)*100)</f>
        <v>97.126436781609186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3</v>
      </c>
      <c r="F15" s="74">
        <v>1</v>
      </c>
      <c r="G15" s="74">
        <v>0</v>
      </c>
      <c r="H15" s="74">
        <v>0</v>
      </c>
      <c r="I15" s="130">
        <f t="shared" si="0"/>
        <v>2.5</v>
      </c>
      <c r="J15" s="131">
        <f>IF(I15=0,"0,00",I15/SUM(I13:I15)*100)</f>
        <v>2.8735632183908044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9</v>
      </c>
      <c r="F17" s="126">
        <v>29</v>
      </c>
      <c r="G17" s="126">
        <v>22</v>
      </c>
      <c r="H17" s="126">
        <v>0</v>
      </c>
      <c r="I17" s="126">
        <f t="shared" si="0"/>
        <v>77.5</v>
      </c>
      <c r="J17" s="127">
        <f>IF(I17=0,"0,00",I17/SUM(I16:I18)*100)</f>
        <v>97.484276729559753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0</v>
      </c>
      <c r="F18" s="74">
        <v>2</v>
      </c>
      <c r="G18" s="74">
        <v>0</v>
      </c>
      <c r="H18" s="74">
        <v>0</v>
      </c>
      <c r="I18" s="130">
        <f t="shared" si="0"/>
        <v>2</v>
      </c>
      <c r="J18" s="131">
        <f>IF(I18=0,"0,00",I18/SUM(I16:I18)*100)</f>
        <v>2.5157232704402519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f>'G-2'!B12+'G-2'!B13</f>
        <v>54</v>
      </c>
      <c r="F21" s="74">
        <f>'G-2'!C12+'G-2'!C13</f>
        <v>154</v>
      </c>
      <c r="G21" s="74">
        <f>'G-2'!D12+'G-2'!D13</f>
        <v>63</v>
      </c>
      <c r="H21" s="74">
        <f>'G-2'!E12+'G-2'!E13</f>
        <v>7</v>
      </c>
      <c r="I21" s="130">
        <f t="shared" si="0"/>
        <v>324.5</v>
      </c>
      <c r="J21" s="131">
        <f>IF(I21=0,"0,00",I21/SUM(I19:I21)*100)</f>
        <v>100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f>'G-2'!B22+'G-2'!I10</f>
        <v>50</v>
      </c>
      <c r="F24" s="74">
        <f>'G-2'!C22+'G-2'!J10</f>
        <v>144</v>
      </c>
      <c r="G24" s="74">
        <f>'G-2'!D22+'G-2'!K10</f>
        <v>49</v>
      </c>
      <c r="H24" s="74">
        <f>'G-2'!E22+'G-2'!L10</f>
        <v>9</v>
      </c>
      <c r="I24" s="130">
        <f t="shared" si="0"/>
        <v>289.5</v>
      </c>
      <c r="J24" s="131">
        <f>IF(I24=0,"0,00",I24/SUM(I22:I24)*100)</f>
        <v>100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f>'G-2'!P12+'G-2'!P13</f>
        <v>43</v>
      </c>
      <c r="F27" s="74">
        <f>'G-2'!Q12+'G-2'!Q13</f>
        <v>124</v>
      </c>
      <c r="G27" s="74">
        <f>'G-2'!R12+'G-2'!R13</f>
        <v>49</v>
      </c>
      <c r="H27" s="74">
        <f>'G-2'!S12+'G-2'!S13</f>
        <v>6</v>
      </c>
      <c r="I27" s="130">
        <f t="shared" si="0"/>
        <v>258.5</v>
      </c>
      <c r="J27" s="131">
        <f>IF(I27=0,"0,00",I27/SUM(I25:I27)*100)</f>
        <v>100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4</v>
      </c>
      <c r="F29" s="126">
        <v>7</v>
      </c>
      <c r="G29" s="126">
        <v>0</v>
      </c>
      <c r="H29" s="126">
        <v>0</v>
      </c>
      <c r="I29" s="126">
        <f t="shared" si="0"/>
        <v>9</v>
      </c>
      <c r="J29" s="127">
        <f>IF(I29=0,"0,00",I29/SUM(I28:I30)*100)</f>
        <v>41.860465116279073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3</v>
      </c>
      <c r="F30" s="74">
        <v>9</v>
      </c>
      <c r="G30" s="74">
        <v>1</v>
      </c>
      <c r="H30" s="74">
        <v>0</v>
      </c>
      <c r="I30" s="130">
        <f t="shared" si="0"/>
        <v>12.5</v>
      </c>
      <c r="J30" s="131">
        <f>IF(I30=0,"0,00",I30/SUM(I28:I30)*100)</f>
        <v>58.139534883720934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5</v>
      </c>
      <c r="F32" s="126">
        <v>15</v>
      </c>
      <c r="G32" s="126">
        <v>0</v>
      </c>
      <c r="H32" s="126">
        <v>0</v>
      </c>
      <c r="I32" s="126">
        <f t="shared" si="0"/>
        <v>17.5</v>
      </c>
      <c r="J32" s="127">
        <f>IF(I32=0,"0,00",I32/SUM(I31:I33)*100)</f>
        <v>49.295774647887328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8</v>
      </c>
      <c r="F33" s="74">
        <v>14</v>
      </c>
      <c r="G33" s="74">
        <v>0</v>
      </c>
      <c r="H33" s="74">
        <v>0</v>
      </c>
      <c r="I33" s="130">
        <f t="shared" si="0"/>
        <v>18</v>
      </c>
      <c r="J33" s="131">
        <f>IF(I33=0,"0,00",I33/SUM(I31:I33)*100)</f>
        <v>50.704225352112672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2</v>
      </c>
      <c r="F35" s="126">
        <v>5</v>
      </c>
      <c r="G35" s="126">
        <v>0</v>
      </c>
      <c r="H35" s="126">
        <v>2</v>
      </c>
      <c r="I35" s="126">
        <f t="shared" si="0"/>
        <v>11</v>
      </c>
      <c r="J35" s="127">
        <f>IF(I35=0,"0,00",I35/SUM(I34:I36)*100)</f>
        <v>29.333333333333332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10</v>
      </c>
      <c r="F36" s="74">
        <v>12</v>
      </c>
      <c r="G36" s="74">
        <v>1</v>
      </c>
      <c r="H36" s="74">
        <v>3</v>
      </c>
      <c r="I36" s="130">
        <f t="shared" si="0"/>
        <v>26.5</v>
      </c>
      <c r="J36" s="131">
        <f>IF(I36=0,"0,00",I36/SUM(I34:I36)*100)</f>
        <v>70.666666666666671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13</v>
      </c>
      <c r="F37" s="75">
        <v>49</v>
      </c>
      <c r="G37" s="75">
        <v>14</v>
      </c>
      <c r="H37" s="75">
        <v>4</v>
      </c>
      <c r="I37" s="75">
        <f t="shared" si="0"/>
        <v>93.5</v>
      </c>
      <c r="J37" s="124">
        <f>IF(I37=0,"0,00",I37/SUM(I37:I39)*100)</f>
        <v>70.566037735849051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20</v>
      </c>
      <c r="F38" s="126">
        <v>24</v>
      </c>
      <c r="G38" s="126">
        <v>0</v>
      </c>
      <c r="H38" s="126">
        <v>2</v>
      </c>
      <c r="I38" s="126">
        <f t="shared" si="0"/>
        <v>39</v>
      </c>
      <c r="J38" s="127">
        <f>IF(I38=0,"0,00",I38/SUM(I37:I39)*100)</f>
        <v>29.433962264150942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5"/>
      <c r="B40" s="238"/>
      <c r="C40" s="132"/>
      <c r="D40" s="123" t="s">
        <v>126</v>
      </c>
      <c r="E40" s="75">
        <v>28</v>
      </c>
      <c r="F40" s="75">
        <v>57</v>
      </c>
      <c r="G40" s="75">
        <v>16</v>
      </c>
      <c r="H40" s="75">
        <v>3</v>
      </c>
      <c r="I40" s="75">
        <f t="shared" si="0"/>
        <v>110.5</v>
      </c>
      <c r="J40" s="124">
        <f>IF(I40=0,"0,00",I40/SUM(I40:I42)*100)</f>
        <v>70.607028753993603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29</v>
      </c>
      <c r="F41" s="126">
        <v>29</v>
      </c>
      <c r="G41" s="126">
        <v>0</v>
      </c>
      <c r="H41" s="126">
        <v>1</v>
      </c>
      <c r="I41" s="126">
        <f t="shared" si="0"/>
        <v>46</v>
      </c>
      <c r="J41" s="127">
        <f>IF(I41=0,"0,00",I41/SUM(I40:I42)*100)</f>
        <v>29.39297124600639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5"/>
      <c r="B43" s="238"/>
      <c r="C43" s="132"/>
      <c r="D43" s="123" t="s">
        <v>126</v>
      </c>
      <c r="E43" s="75">
        <v>28</v>
      </c>
      <c r="F43" s="75">
        <v>66</v>
      </c>
      <c r="G43" s="75">
        <v>20</v>
      </c>
      <c r="H43" s="75">
        <v>4</v>
      </c>
      <c r="I43" s="75">
        <f t="shared" si="0"/>
        <v>130</v>
      </c>
      <c r="J43" s="124">
        <f>IF(I43=0,"0,00",I43/SUM(I43:I45)*100)</f>
        <v>71.625344352617077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20</v>
      </c>
      <c r="F44" s="126">
        <v>34</v>
      </c>
      <c r="G44" s="126">
        <v>0</v>
      </c>
      <c r="H44" s="126">
        <v>3</v>
      </c>
      <c r="I44" s="126">
        <f t="shared" si="0"/>
        <v>51.5</v>
      </c>
      <c r="J44" s="127">
        <f>IF(I44=0,"0,00",I44/SUM(I43:I45)*100)</f>
        <v>28.374655647382919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N13" sqref="N1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9" width="5.28515625" bestFit="1" customWidth="1"/>
    <col min="10" max="10" width="5.5703125" bestFit="1" customWidth="1"/>
    <col min="11" max="11" width="5" bestFit="1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CALLES 39 X CARRERA 30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3830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44117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127</v>
      </c>
      <c r="AV12" s="97">
        <f t="shared" si="0"/>
        <v>127.5</v>
      </c>
      <c r="AW12" s="97">
        <f t="shared" si="0"/>
        <v>127.5</v>
      </c>
      <c r="AX12" s="97">
        <f t="shared" si="0"/>
        <v>134.5</v>
      </c>
      <c r="AY12" s="97">
        <f t="shared" si="0"/>
        <v>140</v>
      </c>
      <c r="AZ12" s="97">
        <f t="shared" si="0"/>
        <v>146</v>
      </c>
      <c r="BA12" s="97">
        <f t="shared" si="0"/>
        <v>147</v>
      </c>
      <c r="BB12" s="97"/>
      <c r="BC12" s="97"/>
      <c r="BD12" s="97"/>
      <c r="BE12" s="97">
        <f t="shared" ref="BE12:BQ12" si="1">P14</f>
        <v>117</v>
      </c>
      <c r="BF12" s="97">
        <f t="shared" si="1"/>
        <v>112.5</v>
      </c>
      <c r="BG12" s="97">
        <f t="shared" si="1"/>
        <v>110</v>
      </c>
      <c r="BH12" s="97">
        <f t="shared" si="1"/>
        <v>121.5</v>
      </c>
      <c r="BI12" s="97">
        <f t="shared" si="1"/>
        <v>116.5</v>
      </c>
      <c r="BJ12" s="97">
        <f t="shared" si="1"/>
        <v>127.5</v>
      </c>
      <c r="BK12" s="97">
        <f t="shared" si="1"/>
        <v>133.5</v>
      </c>
      <c r="BL12" s="97">
        <f t="shared" si="1"/>
        <v>137.5</v>
      </c>
      <c r="BM12" s="97">
        <f t="shared" si="1"/>
        <v>175</v>
      </c>
      <c r="BN12" s="97">
        <f t="shared" si="1"/>
        <v>165.5</v>
      </c>
      <c r="BO12" s="97">
        <f t="shared" si="1"/>
        <v>157.5</v>
      </c>
      <c r="BP12" s="97">
        <f t="shared" si="1"/>
        <v>142</v>
      </c>
      <c r="BQ12" s="97">
        <f t="shared" si="1"/>
        <v>138.5</v>
      </c>
      <c r="BR12" s="97"/>
      <c r="BS12" s="97"/>
      <c r="BT12" s="97"/>
      <c r="BU12" s="97">
        <f t="shared" ref="BU12:CC12" si="2">AG14</f>
        <v>173.5</v>
      </c>
      <c r="BV12" s="97">
        <f t="shared" si="2"/>
        <v>136.5</v>
      </c>
      <c r="BW12" s="97">
        <f t="shared" si="2"/>
        <v>79.5</v>
      </c>
      <c r="BX12" s="97">
        <f t="shared" si="2"/>
        <v>46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29.5</v>
      </c>
      <c r="C13" s="149">
        <f>'G-1'!F11</f>
        <v>32.5</v>
      </c>
      <c r="D13" s="149">
        <f>'G-1'!F12</f>
        <v>30</v>
      </c>
      <c r="E13" s="149">
        <f>'G-1'!F13</f>
        <v>35</v>
      </c>
      <c r="F13" s="149">
        <f>'G-1'!F14</f>
        <v>30</v>
      </c>
      <c r="G13" s="149">
        <f>'G-1'!F15</f>
        <v>32.5</v>
      </c>
      <c r="H13" s="149">
        <f>'G-1'!F16</f>
        <v>37</v>
      </c>
      <c r="I13" s="149">
        <f>'G-1'!F17</f>
        <v>40.5</v>
      </c>
      <c r="J13" s="149">
        <f>'G-1'!F18</f>
        <v>36</v>
      </c>
      <c r="K13" s="149">
        <f>'G-1'!F19</f>
        <v>33.5</v>
      </c>
      <c r="L13" s="150"/>
      <c r="M13" s="149">
        <f>'G-1'!F20</f>
        <v>30.5</v>
      </c>
      <c r="N13" s="149">
        <f>'G-1'!F21</f>
        <v>28.5</v>
      </c>
      <c r="O13" s="149">
        <f>'G-1'!F22</f>
        <v>26.5</v>
      </c>
      <c r="P13" s="149">
        <f>'G-1'!M10</f>
        <v>31.5</v>
      </c>
      <c r="Q13" s="149">
        <f>'G-1'!M11</f>
        <v>26</v>
      </c>
      <c r="R13" s="149">
        <f>'G-1'!M12</f>
        <v>26</v>
      </c>
      <c r="S13" s="149">
        <f>'G-1'!M13</f>
        <v>38</v>
      </c>
      <c r="T13" s="149">
        <f>'G-1'!M14</f>
        <v>26.5</v>
      </c>
      <c r="U13" s="149">
        <f>'G-1'!M15</f>
        <v>37</v>
      </c>
      <c r="V13" s="149">
        <f>'G-1'!M16</f>
        <v>32</v>
      </c>
      <c r="W13" s="149">
        <f>'G-1'!M17</f>
        <v>42</v>
      </c>
      <c r="X13" s="149">
        <f>'G-1'!M18</f>
        <v>64</v>
      </c>
      <c r="Y13" s="149">
        <f>'G-1'!M19</f>
        <v>27.5</v>
      </c>
      <c r="Z13" s="149">
        <f>'G-1'!M20</f>
        <v>24</v>
      </c>
      <c r="AA13" s="149">
        <f>'G-1'!M21</f>
        <v>26.5</v>
      </c>
      <c r="AB13" s="149">
        <f>'G-1'!M22</f>
        <v>60.5</v>
      </c>
      <c r="AC13" s="150"/>
      <c r="AD13" s="149">
        <f>'G-1'!T10</f>
        <v>37</v>
      </c>
      <c r="AE13" s="149">
        <f>'G-1'!T11</f>
        <v>57</v>
      </c>
      <c r="AF13" s="149">
        <f>'G-1'!T12</f>
        <v>33.5</v>
      </c>
      <c r="AG13" s="149">
        <f>'G-1'!T13</f>
        <v>46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127</v>
      </c>
      <c r="F14" s="149">
        <f t="shared" ref="F14:K14" si="3">C13+D13+E13+F13</f>
        <v>127.5</v>
      </c>
      <c r="G14" s="149">
        <f t="shared" si="3"/>
        <v>127.5</v>
      </c>
      <c r="H14" s="149">
        <f t="shared" si="3"/>
        <v>134.5</v>
      </c>
      <c r="I14" s="149">
        <f t="shared" si="3"/>
        <v>140</v>
      </c>
      <c r="J14" s="149">
        <f t="shared" si="3"/>
        <v>146</v>
      </c>
      <c r="K14" s="149">
        <f t="shared" si="3"/>
        <v>147</v>
      </c>
      <c r="L14" s="150"/>
      <c r="M14" s="149"/>
      <c r="N14" s="149"/>
      <c r="O14" s="149"/>
      <c r="P14" s="149">
        <f>M13+N13+O13+P13</f>
        <v>117</v>
      </c>
      <c r="Q14" s="149">
        <f t="shared" ref="Q14:AB14" si="4">N13+O13+P13+Q13</f>
        <v>112.5</v>
      </c>
      <c r="R14" s="149">
        <f t="shared" si="4"/>
        <v>110</v>
      </c>
      <c r="S14" s="149">
        <f t="shared" si="4"/>
        <v>121.5</v>
      </c>
      <c r="T14" s="149">
        <f t="shared" si="4"/>
        <v>116.5</v>
      </c>
      <c r="U14" s="149">
        <f t="shared" si="4"/>
        <v>127.5</v>
      </c>
      <c r="V14" s="149">
        <f t="shared" si="4"/>
        <v>133.5</v>
      </c>
      <c r="W14" s="149">
        <f t="shared" si="4"/>
        <v>137.5</v>
      </c>
      <c r="X14" s="149">
        <f t="shared" si="4"/>
        <v>175</v>
      </c>
      <c r="Y14" s="149">
        <f t="shared" si="4"/>
        <v>165.5</v>
      </c>
      <c r="Z14" s="149">
        <f t="shared" si="4"/>
        <v>157.5</v>
      </c>
      <c r="AA14" s="149">
        <f t="shared" si="4"/>
        <v>142</v>
      </c>
      <c r="AB14" s="149">
        <f t="shared" si="4"/>
        <v>138.5</v>
      </c>
      <c r="AC14" s="150"/>
      <c r="AD14" s="149"/>
      <c r="AE14" s="149"/>
      <c r="AF14" s="149"/>
      <c r="AG14" s="149">
        <f>AD13+AE13+AF13+AG13</f>
        <v>173.5</v>
      </c>
      <c r="AH14" s="149">
        <f t="shared" ref="AH14:AO14" si="5">AE13+AF13+AG13+AH13</f>
        <v>136.5</v>
      </c>
      <c r="AI14" s="149">
        <f t="shared" si="5"/>
        <v>79.5</v>
      </c>
      <c r="AJ14" s="149">
        <f t="shared" si="5"/>
        <v>46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0.93939393939393934</v>
      </c>
      <c r="H15" s="152"/>
      <c r="I15" s="152" t="s">
        <v>110</v>
      </c>
      <c r="J15" s="153">
        <f>DIRECCIONALIDAD!J12/100</f>
        <v>6.0606060606060608E-2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0.97126436781609182</v>
      </c>
      <c r="V15" s="152"/>
      <c r="W15" s="152"/>
      <c r="X15" s="152"/>
      <c r="Y15" s="152" t="s">
        <v>110</v>
      </c>
      <c r="Z15" s="153">
        <f>DIRECCIONALIDAD!J15/100</f>
        <v>2.8735632183908046E-2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0.97484276729559749</v>
      </c>
      <c r="AL15" s="152"/>
      <c r="AM15" s="152"/>
      <c r="AN15" s="152" t="s">
        <v>110</v>
      </c>
      <c r="AO15" s="155">
        <f>DIRECCIONALIDAD!J18/100</f>
        <v>2.5157232704402521E-2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147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138.09090909090909</v>
      </c>
      <c r="H16" s="152"/>
      <c r="I16" s="152" t="s">
        <v>110</v>
      </c>
      <c r="J16" s="160">
        <f>+B16*J15</f>
        <v>8.9090909090909101</v>
      </c>
      <c r="K16" s="154"/>
      <c r="L16" s="148"/>
      <c r="M16" s="159">
        <f>MAX(M14:AB14)</f>
        <v>175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169.97126436781608</v>
      </c>
      <c r="V16" s="152"/>
      <c r="W16" s="152"/>
      <c r="X16" s="152"/>
      <c r="Y16" s="152" t="s">
        <v>110</v>
      </c>
      <c r="Z16" s="161">
        <f>+M16*Z15</f>
        <v>5.0287356321839081</v>
      </c>
      <c r="AA16" s="152"/>
      <c r="AB16" s="154"/>
      <c r="AC16" s="148"/>
      <c r="AD16" s="159">
        <f>MAX(AD14:AO14)</f>
        <v>173.5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169.13522012578616</v>
      </c>
      <c r="AL16" s="152"/>
      <c r="AM16" s="152"/>
      <c r="AN16" s="152" t="s">
        <v>110</v>
      </c>
      <c r="AO16" s="162">
        <f>+AD16*AO15</f>
        <v>4.3647798742138377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179</v>
      </c>
      <c r="C18" s="149">
        <f>'G-2'!F11</f>
        <v>292</v>
      </c>
      <c r="D18" s="149">
        <f>'G-2'!F12</f>
        <v>180</v>
      </c>
      <c r="E18" s="149">
        <f>'G-2'!F13</f>
        <v>144.5</v>
      </c>
      <c r="F18" s="149">
        <f>'G-2'!F14</f>
        <v>148</v>
      </c>
      <c r="G18" s="149">
        <f>'G-2'!F15</f>
        <v>159.5</v>
      </c>
      <c r="H18" s="149">
        <f>'G-2'!F16</f>
        <v>133.5</v>
      </c>
      <c r="I18" s="149">
        <f>'G-2'!F17</f>
        <v>145</v>
      </c>
      <c r="J18" s="149">
        <f>'G-2'!F18</f>
        <v>164</v>
      </c>
      <c r="K18" s="149">
        <f>'G-2'!F19</f>
        <v>129.5</v>
      </c>
      <c r="L18" s="150"/>
      <c r="M18" s="149">
        <f>'G-2'!F20</f>
        <v>137</v>
      </c>
      <c r="N18" s="149">
        <f>'G-2'!F21</f>
        <v>142</v>
      </c>
      <c r="O18" s="149">
        <f>'G-2'!F22</f>
        <v>158.5</v>
      </c>
      <c r="P18" s="149">
        <f>'G-2'!M10</f>
        <v>131</v>
      </c>
      <c r="Q18" s="149">
        <f>'G-2'!M11</f>
        <v>120.5</v>
      </c>
      <c r="R18" s="149">
        <f>'G-2'!M12</f>
        <v>143</v>
      </c>
      <c r="S18" s="149">
        <f>'G-2'!M13</f>
        <v>148</v>
      </c>
      <c r="T18" s="149">
        <f>'G-2'!M14</f>
        <v>127.5</v>
      </c>
      <c r="U18" s="149">
        <f>'G-2'!M15</f>
        <v>114.5</v>
      </c>
      <c r="V18" s="149">
        <f>'G-2'!M16</f>
        <v>112</v>
      </c>
      <c r="W18" s="149">
        <f>'G-2'!M17</f>
        <v>117.5</v>
      </c>
      <c r="X18" s="149">
        <f>'G-2'!M18</f>
        <v>122.5</v>
      </c>
      <c r="Y18" s="149">
        <f>'G-2'!M19</f>
        <v>126</v>
      </c>
      <c r="Z18" s="149">
        <f>'G-2'!M20</f>
        <v>147</v>
      </c>
      <c r="AA18" s="149">
        <f>'G-2'!M21</f>
        <v>131</v>
      </c>
      <c r="AB18" s="149">
        <f>'G-2'!M22</f>
        <v>135.5</v>
      </c>
      <c r="AC18" s="150"/>
      <c r="AD18" s="149">
        <f>'G-2'!T10</f>
        <v>119</v>
      </c>
      <c r="AE18" s="149">
        <f>'G-2'!T11</f>
        <v>137.5</v>
      </c>
      <c r="AF18" s="149">
        <f>'G-2'!T12</f>
        <v>127.5</v>
      </c>
      <c r="AG18" s="149">
        <f>'G-2'!T13</f>
        <v>131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795.5</v>
      </c>
      <c r="AV18" s="101">
        <f t="shared" si="6"/>
        <v>764.5</v>
      </c>
      <c r="AW18" s="101">
        <f t="shared" si="6"/>
        <v>632</v>
      </c>
      <c r="AX18" s="101">
        <f t="shared" si="6"/>
        <v>585.5</v>
      </c>
      <c r="AY18" s="101">
        <f t="shared" si="6"/>
        <v>586</v>
      </c>
      <c r="AZ18" s="101">
        <f t="shared" si="6"/>
        <v>602</v>
      </c>
      <c r="BA18" s="101">
        <f t="shared" si="6"/>
        <v>572</v>
      </c>
      <c r="BB18" s="101"/>
      <c r="BC18" s="101"/>
      <c r="BD18" s="101"/>
      <c r="BE18" s="101">
        <f t="shared" ref="BE18:BQ18" si="7">P19</f>
        <v>568.5</v>
      </c>
      <c r="BF18" s="101">
        <f t="shared" si="7"/>
        <v>552</v>
      </c>
      <c r="BG18" s="101">
        <f t="shared" si="7"/>
        <v>553</v>
      </c>
      <c r="BH18" s="101">
        <f t="shared" si="7"/>
        <v>542.5</v>
      </c>
      <c r="BI18" s="101">
        <f t="shared" si="7"/>
        <v>539</v>
      </c>
      <c r="BJ18" s="101">
        <f t="shared" si="7"/>
        <v>533</v>
      </c>
      <c r="BK18" s="101">
        <f t="shared" si="7"/>
        <v>502</v>
      </c>
      <c r="BL18" s="101">
        <f t="shared" si="7"/>
        <v>471.5</v>
      </c>
      <c r="BM18" s="101">
        <f t="shared" si="7"/>
        <v>466.5</v>
      </c>
      <c r="BN18" s="101">
        <f t="shared" si="7"/>
        <v>478</v>
      </c>
      <c r="BO18" s="101">
        <f t="shared" si="7"/>
        <v>513</v>
      </c>
      <c r="BP18" s="101">
        <f t="shared" si="7"/>
        <v>526.5</v>
      </c>
      <c r="BQ18" s="101">
        <f t="shared" si="7"/>
        <v>539.5</v>
      </c>
      <c r="BR18" s="101"/>
      <c r="BS18" s="101"/>
      <c r="BT18" s="101"/>
      <c r="BU18" s="101">
        <f t="shared" ref="BU18:CC18" si="8">AG19</f>
        <v>515</v>
      </c>
      <c r="BV18" s="101">
        <f t="shared" si="8"/>
        <v>396</v>
      </c>
      <c r="BW18" s="101">
        <f t="shared" si="8"/>
        <v>258.5</v>
      </c>
      <c r="BX18" s="101">
        <f t="shared" si="8"/>
        <v>131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795.5</v>
      </c>
      <c r="F19" s="149">
        <f t="shared" ref="F19:K19" si="9">C18+D18+E18+F18</f>
        <v>764.5</v>
      </c>
      <c r="G19" s="149">
        <f t="shared" si="9"/>
        <v>632</v>
      </c>
      <c r="H19" s="149">
        <f t="shared" si="9"/>
        <v>585.5</v>
      </c>
      <c r="I19" s="149">
        <f t="shared" si="9"/>
        <v>586</v>
      </c>
      <c r="J19" s="149">
        <f t="shared" si="9"/>
        <v>602</v>
      </c>
      <c r="K19" s="149">
        <f t="shared" si="9"/>
        <v>572</v>
      </c>
      <c r="L19" s="150"/>
      <c r="M19" s="149"/>
      <c r="N19" s="149"/>
      <c r="O19" s="149"/>
      <c r="P19" s="149">
        <f>M18+N18+O18+P18</f>
        <v>568.5</v>
      </c>
      <c r="Q19" s="149">
        <f t="shared" ref="Q19:AB19" si="10">N18+O18+P18+Q18</f>
        <v>552</v>
      </c>
      <c r="R19" s="149">
        <f t="shared" si="10"/>
        <v>553</v>
      </c>
      <c r="S19" s="149">
        <f t="shared" si="10"/>
        <v>542.5</v>
      </c>
      <c r="T19" s="149">
        <f t="shared" si="10"/>
        <v>539</v>
      </c>
      <c r="U19" s="149">
        <f t="shared" si="10"/>
        <v>533</v>
      </c>
      <c r="V19" s="149">
        <f t="shared" si="10"/>
        <v>502</v>
      </c>
      <c r="W19" s="149">
        <f t="shared" si="10"/>
        <v>471.5</v>
      </c>
      <c r="X19" s="149">
        <f t="shared" si="10"/>
        <v>466.5</v>
      </c>
      <c r="Y19" s="149">
        <f t="shared" si="10"/>
        <v>478</v>
      </c>
      <c r="Z19" s="149">
        <f t="shared" si="10"/>
        <v>513</v>
      </c>
      <c r="AA19" s="149">
        <f t="shared" si="10"/>
        <v>526.5</v>
      </c>
      <c r="AB19" s="149">
        <f t="shared" si="10"/>
        <v>539.5</v>
      </c>
      <c r="AC19" s="150"/>
      <c r="AD19" s="149"/>
      <c r="AE19" s="149"/>
      <c r="AF19" s="149"/>
      <c r="AG19" s="149">
        <f>AD18+AE18+AF18+AG18</f>
        <v>515</v>
      </c>
      <c r="AH19" s="149">
        <f t="shared" ref="AH19:AO19" si="11">AE18+AF18+AG18+AH18</f>
        <v>396</v>
      </c>
      <c r="AI19" s="149">
        <f t="shared" si="11"/>
        <v>258.5</v>
      </c>
      <c r="AJ19" s="149">
        <f t="shared" si="11"/>
        <v>131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233</v>
      </c>
      <c r="AV19" s="101">
        <f t="shared" si="12"/>
        <v>242.5</v>
      </c>
      <c r="AW19" s="101">
        <f t="shared" si="12"/>
        <v>252</v>
      </c>
      <c r="AX19" s="101">
        <f t="shared" si="12"/>
        <v>254.5</v>
      </c>
      <c r="AY19" s="101">
        <f t="shared" si="12"/>
        <v>253</v>
      </c>
      <c r="AZ19" s="101">
        <f t="shared" si="12"/>
        <v>264.5</v>
      </c>
      <c r="BA19" s="101">
        <f t="shared" si="12"/>
        <v>270.5</v>
      </c>
      <c r="BB19" s="101"/>
      <c r="BC19" s="101"/>
      <c r="BD19" s="101"/>
      <c r="BE19" s="101">
        <f t="shared" ref="BE19:BQ19" si="13">P29</f>
        <v>286.5</v>
      </c>
      <c r="BF19" s="101">
        <f t="shared" si="13"/>
        <v>287</v>
      </c>
      <c r="BG19" s="101">
        <f t="shared" si="13"/>
        <v>304.5</v>
      </c>
      <c r="BH19" s="101">
        <f t="shared" si="13"/>
        <v>309</v>
      </c>
      <c r="BI19" s="101">
        <f t="shared" si="13"/>
        <v>313</v>
      </c>
      <c r="BJ19" s="101">
        <f t="shared" si="13"/>
        <v>308</v>
      </c>
      <c r="BK19" s="101">
        <f t="shared" si="13"/>
        <v>280.5</v>
      </c>
      <c r="BL19" s="101">
        <f t="shared" si="13"/>
        <v>254.5</v>
      </c>
      <c r="BM19" s="101">
        <f t="shared" si="13"/>
        <v>245</v>
      </c>
      <c r="BN19" s="101">
        <f t="shared" si="13"/>
        <v>253.5</v>
      </c>
      <c r="BO19" s="101">
        <f t="shared" si="13"/>
        <v>270</v>
      </c>
      <c r="BP19" s="101">
        <f t="shared" si="13"/>
        <v>298</v>
      </c>
      <c r="BQ19" s="101">
        <f t="shared" si="13"/>
        <v>315.5</v>
      </c>
      <c r="BR19" s="101"/>
      <c r="BS19" s="101"/>
      <c r="BT19" s="101"/>
      <c r="BU19" s="101">
        <f t="shared" ref="BU19:CC19" si="14">AG29</f>
        <v>337.5</v>
      </c>
      <c r="BV19" s="101">
        <f t="shared" si="14"/>
        <v>278</v>
      </c>
      <c r="BW19" s="101">
        <f t="shared" si="14"/>
        <v>181.5</v>
      </c>
      <c r="BX19" s="101">
        <f t="shared" si="14"/>
        <v>85.5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</v>
      </c>
      <c r="H20" s="152"/>
      <c r="I20" s="152" t="s">
        <v>110</v>
      </c>
      <c r="J20" s="153">
        <f>DIRECCIONALIDAD!J21/100</f>
        <v>1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</v>
      </c>
      <c r="V20" s="152"/>
      <c r="W20" s="152"/>
      <c r="X20" s="152"/>
      <c r="Y20" s="152" t="s">
        <v>110</v>
      </c>
      <c r="Z20" s="153">
        <f>DIRECCIONALIDAD!J24/100</f>
        <v>1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</v>
      </c>
      <c r="AL20" s="152"/>
      <c r="AM20" s="152"/>
      <c r="AN20" s="152" t="s">
        <v>110</v>
      </c>
      <c r="AO20" s="155">
        <f>DIRECCIONALIDAD!J27/100</f>
        <v>1</v>
      </c>
      <c r="AP20" s="92"/>
      <c r="AQ20" s="92"/>
      <c r="AR20" s="92"/>
      <c r="AS20" s="92"/>
      <c r="AT20" s="92"/>
      <c r="AU20" s="92">
        <f t="shared" ref="AU20:BA20" si="15">E24</f>
        <v>52.5</v>
      </c>
      <c r="AV20" s="92">
        <f t="shared" si="15"/>
        <v>59</v>
      </c>
      <c r="AW20" s="92">
        <f t="shared" si="15"/>
        <v>59.5</v>
      </c>
      <c r="AX20" s="92">
        <f t="shared" si="15"/>
        <v>50</v>
      </c>
      <c r="AY20" s="92">
        <f t="shared" si="15"/>
        <v>40</v>
      </c>
      <c r="AZ20" s="92">
        <f t="shared" si="15"/>
        <v>32.5</v>
      </c>
      <c r="BA20" s="92">
        <f t="shared" si="15"/>
        <v>31</v>
      </c>
      <c r="BB20" s="92"/>
      <c r="BC20" s="92"/>
      <c r="BD20" s="92"/>
      <c r="BE20" s="92">
        <f t="shared" ref="BE20:BQ20" si="16">P24</f>
        <v>60</v>
      </c>
      <c r="BF20" s="92">
        <f t="shared" si="16"/>
        <v>66</v>
      </c>
      <c r="BG20" s="92">
        <f t="shared" si="16"/>
        <v>64.5</v>
      </c>
      <c r="BH20" s="92">
        <f t="shared" si="16"/>
        <v>68.5</v>
      </c>
      <c r="BI20" s="92">
        <f t="shared" si="16"/>
        <v>55.5</v>
      </c>
      <c r="BJ20" s="92">
        <f t="shared" si="16"/>
        <v>50</v>
      </c>
      <c r="BK20" s="92">
        <f t="shared" si="16"/>
        <v>46.5</v>
      </c>
      <c r="BL20" s="92">
        <f t="shared" si="16"/>
        <v>49</v>
      </c>
      <c r="BM20" s="92">
        <f t="shared" si="16"/>
        <v>49</v>
      </c>
      <c r="BN20" s="92">
        <f t="shared" si="16"/>
        <v>50</v>
      </c>
      <c r="BO20" s="92">
        <f t="shared" si="16"/>
        <v>51</v>
      </c>
      <c r="BP20" s="92">
        <f t="shared" si="16"/>
        <v>52.5</v>
      </c>
      <c r="BQ20" s="92">
        <f t="shared" si="16"/>
        <v>62.5</v>
      </c>
      <c r="BR20" s="92"/>
      <c r="BS20" s="92"/>
      <c r="BT20" s="92"/>
      <c r="BU20" s="92">
        <f t="shared" ref="BU20:CC20" si="17">AG24</f>
        <v>65.5</v>
      </c>
      <c r="BV20" s="92">
        <f t="shared" si="17"/>
        <v>51.5</v>
      </c>
      <c r="BW20" s="92">
        <f t="shared" si="17"/>
        <v>37.5</v>
      </c>
      <c r="BX20" s="92">
        <f t="shared" si="17"/>
        <v>23.5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152</v>
      </c>
      <c r="B21" s="159">
        <f>MAX(B19:K19)</f>
        <v>795.5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0</v>
      </c>
      <c r="H21" s="152"/>
      <c r="I21" s="152" t="s">
        <v>110</v>
      </c>
      <c r="J21" s="160">
        <f>+B21*J20</f>
        <v>795.5</v>
      </c>
      <c r="K21" s="154"/>
      <c r="L21" s="148"/>
      <c r="M21" s="159">
        <f>MAX(M19:AB19)</f>
        <v>568.5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0</v>
      </c>
      <c r="V21" s="152"/>
      <c r="W21" s="152"/>
      <c r="X21" s="152"/>
      <c r="Y21" s="152" t="s">
        <v>110</v>
      </c>
      <c r="Z21" s="161">
        <f>+M21*Z20</f>
        <v>568.5</v>
      </c>
      <c r="AA21" s="152"/>
      <c r="AB21" s="154"/>
      <c r="AC21" s="148"/>
      <c r="AD21" s="159">
        <f>MAX(AD19:AO19)</f>
        <v>515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0</v>
      </c>
      <c r="AL21" s="152"/>
      <c r="AM21" s="152"/>
      <c r="AN21" s="152" t="s">
        <v>110</v>
      </c>
      <c r="AO21" s="162">
        <f>+AD21*AO20</f>
        <v>515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</row>
    <row r="23" spans="1:81" ht="16.5" customHeight="1" x14ac:dyDescent="0.2">
      <c r="A23" s="100" t="s">
        <v>105</v>
      </c>
      <c r="B23" s="149">
        <f>'G-3'!F10</f>
        <v>8.5</v>
      </c>
      <c r="C23" s="149">
        <f>'G-3'!F11</f>
        <v>9</v>
      </c>
      <c r="D23" s="149">
        <f>'G-3'!F12</f>
        <v>17</v>
      </c>
      <c r="E23" s="149">
        <f>'G-3'!F13</f>
        <v>18</v>
      </c>
      <c r="F23" s="149">
        <f>'G-3'!F14</f>
        <v>15</v>
      </c>
      <c r="G23" s="149">
        <f>'G-3'!F15</f>
        <v>9.5</v>
      </c>
      <c r="H23" s="149">
        <f>'G-3'!F16</f>
        <v>7.5</v>
      </c>
      <c r="I23" s="149">
        <f>'G-3'!F17</f>
        <v>8</v>
      </c>
      <c r="J23" s="149">
        <f>'G-3'!F18</f>
        <v>7.5</v>
      </c>
      <c r="K23" s="149">
        <f>'G-3'!F19</f>
        <v>8</v>
      </c>
      <c r="L23" s="150"/>
      <c r="M23" s="149">
        <f>'G-3'!F20</f>
        <v>14</v>
      </c>
      <c r="N23" s="149">
        <f>'G-3'!F21</f>
        <v>15.5</v>
      </c>
      <c r="O23" s="149">
        <f>'G-3'!F22</f>
        <v>6.5</v>
      </c>
      <c r="P23" s="149">
        <f>'G-3'!M10</f>
        <v>24</v>
      </c>
      <c r="Q23" s="149">
        <f>'G-3'!M11</f>
        <v>20</v>
      </c>
      <c r="R23" s="149">
        <f>'G-3'!M12</f>
        <v>14</v>
      </c>
      <c r="S23" s="149">
        <f>'G-3'!M13</f>
        <v>10.5</v>
      </c>
      <c r="T23" s="149">
        <f>'G-3'!M14</f>
        <v>11</v>
      </c>
      <c r="U23" s="149">
        <f>'G-3'!M15</f>
        <v>14.5</v>
      </c>
      <c r="V23" s="149">
        <f>'G-3'!M16</f>
        <v>10.5</v>
      </c>
      <c r="W23" s="149">
        <f>'G-3'!M17</f>
        <v>13</v>
      </c>
      <c r="X23" s="149">
        <f>'G-3'!M18</f>
        <v>11</v>
      </c>
      <c r="Y23" s="149">
        <f>'G-3'!M19</f>
        <v>15.5</v>
      </c>
      <c r="Z23" s="149">
        <f>'G-3'!M20</f>
        <v>11.5</v>
      </c>
      <c r="AA23" s="149">
        <f>'G-3'!M21</f>
        <v>14.5</v>
      </c>
      <c r="AB23" s="149">
        <f>'G-3'!M22</f>
        <v>21</v>
      </c>
      <c r="AC23" s="150"/>
      <c r="AD23" s="149">
        <f>'G-3'!T10</f>
        <v>14</v>
      </c>
      <c r="AE23" s="149">
        <f>'G-3'!T11</f>
        <v>14</v>
      </c>
      <c r="AF23" s="149">
        <f>'G-3'!T12</f>
        <v>14</v>
      </c>
      <c r="AG23" s="149">
        <f>'G-3'!T13</f>
        <v>23.5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52.5</v>
      </c>
      <c r="F24" s="149">
        <f t="shared" ref="F24:K24" si="18">C23+D23+E23+F23</f>
        <v>59</v>
      </c>
      <c r="G24" s="149">
        <f t="shared" si="18"/>
        <v>59.5</v>
      </c>
      <c r="H24" s="149">
        <f t="shared" si="18"/>
        <v>50</v>
      </c>
      <c r="I24" s="149">
        <f t="shared" si="18"/>
        <v>40</v>
      </c>
      <c r="J24" s="149">
        <f t="shared" si="18"/>
        <v>32.5</v>
      </c>
      <c r="K24" s="149">
        <f t="shared" si="18"/>
        <v>31</v>
      </c>
      <c r="L24" s="150"/>
      <c r="M24" s="149"/>
      <c r="N24" s="149"/>
      <c r="O24" s="149"/>
      <c r="P24" s="149">
        <f>M23+N23+O23+P23</f>
        <v>60</v>
      </c>
      <c r="Q24" s="149">
        <f t="shared" ref="Q24:AB24" si="19">N23+O23+P23+Q23</f>
        <v>66</v>
      </c>
      <c r="R24" s="149">
        <f t="shared" si="19"/>
        <v>64.5</v>
      </c>
      <c r="S24" s="149">
        <f t="shared" si="19"/>
        <v>68.5</v>
      </c>
      <c r="T24" s="149">
        <f t="shared" si="19"/>
        <v>55.5</v>
      </c>
      <c r="U24" s="149">
        <f t="shared" si="19"/>
        <v>50</v>
      </c>
      <c r="V24" s="149">
        <f t="shared" si="19"/>
        <v>46.5</v>
      </c>
      <c r="W24" s="149">
        <f t="shared" si="19"/>
        <v>49</v>
      </c>
      <c r="X24" s="149">
        <f t="shared" si="19"/>
        <v>49</v>
      </c>
      <c r="Y24" s="149">
        <f t="shared" si="19"/>
        <v>50</v>
      </c>
      <c r="Z24" s="149">
        <f t="shared" si="19"/>
        <v>51</v>
      </c>
      <c r="AA24" s="149">
        <f t="shared" si="19"/>
        <v>52.5</v>
      </c>
      <c r="AB24" s="149">
        <f t="shared" si="19"/>
        <v>62.5</v>
      </c>
      <c r="AC24" s="150"/>
      <c r="AD24" s="149"/>
      <c r="AE24" s="149"/>
      <c r="AF24" s="149"/>
      <c r="AG24" s="149">
        <f>AD23+AE23+AF23+AG23</f>
        <v>65.5</v>
      </c>
      <c r="AH24" s="149">
        <f t="shared" ref="AH24:AO24" si="20">AE23+AF23+AG23+AH23</f>
        <v>51.5</v>
      </c>
      <c r="AI24" s="149">
        <f t="shared" si="20"/>
        <v>37.5</v>
      </c>
      <c r="AJ24" s="149">
        <f t="shared" si="20"/>
        <v>23.5</v>
      </c>
      <c r="AK24" s="149">
        <f t="shared" si="20"/>
        <v>0</v>
      </c>
      <c r="AL24" s="149">
        <f t="shared" si="20"/>
        <v>0</v>
      </c>
      <c r="AM24" s="149">
        <f t="shared" si="20"/>
        <v>0</v>
      </c>
      <c r="AN24" s="149">
        <f t="shared" si="20"/>
        <v>0</v>
      </c>
      <c r="AO24" s="149">
        <f t="shared" si="20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0.41860465116279072</v>
      </c>
      <c r="H25" s="152"/>
      <c r="I25" s="152" t="s">
        <v>110</v>
      </c>
      <c r="J25" s="153">
        <f>DIRECCIONALIDAD!J30/100</f>
        <v>0.58139534883720934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0.49295774647887325</v>
      </c>
      <c r="V25" s="152"/>
      <c r="W25" s="152"/>
      <c r="X25" s="152"/>
      <c r="Y25" s="152" t="s">
        <v>110</v>
      </c>
      <c r="Z25" s="153">
        <f>DIRECCIONALIDAD!J33/100</f>
        <v>0.50704225352112675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0.29333333333333333</v>
      </c>
      <c r="AL25" s="152"/>
      <c r="AM25" s="152"/>
      <c r="AN25" s="152" t="s">
        <v>110</v>
      </c>
      <c r="AO25" s="155">
        <f>DIRECCIONALIDAD!J36/100</f>
        <v>0.70666666666666667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59.5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24.906976744186046</v>
      </c>
      <c r="H26" s="152"/>
      <c r="I26" s="152" t="s">
        <v>110</v>
      </c>
      <c r="J26" s="160">
        <f>+B26*J25</f>
        <v>34.593023255813954</v>
      </c>
      <c r="K26" s="154"/>
      <c r="L26" s="148"/>
      <c r="M26" s="159">
        <f>MAX(M24:AB24)</f>
        <v>68.5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33.767605633802816</v>
      </c>
      <c r="V26" s="152"/>
      <c r="W26" s="152"/>
      <c r="X26" s="152"/>
      <c r="Y26" s="152" t="s">
        <v>110</v>
      </c>
      <c r="Z26" s="161">
        <f>+M26*Z25</f>
        <v>34.732394366197184</v>
      </c>
      <c r="AA26" s="152"/>
      <c r="AB26" s="154"/>
      <c r="AC26" s="148"/>
      <c r="AD26" s="159">
        <f>MAX(AD24:AO24)</f>
        <v>65.5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19.213333333333335</v>
      </c>
      <c r="AL26" s="152"/>
      <c r="AM26" s="152"/>
      <c r="AN26" s="152" t="s">
        <v>110</v>
      </c>
      <c r="AO26" s="162">
        <f>+AD26*AO25</f>
        <v>46.286666666666669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56</v>
      </c>
      <c r="C28" s="149">
        <f>'G-4'!F11</f>
        <v>58.5</v>
      </c>
      <c r="D28" s="149">
        <f>'G-4'!F12</f>
        <v>59.5</v>
      </c>
      <c r="E28" s="149">
        <f>'G-4'!F13</f>
        <v>59</v>
      </c>
      <c r="F28" s="149">
        <f>'G-4'!F14</f>
        <v>65.5</v>
      </c>
      <c r="G28" s="149">
        <f>'G-4'!F15</f>
        <v>68</v>
      </c>
      <c r="H28" s="149">
        <f>'G-4'!F16</f>
        <v>62</v>
      </c>
      <c r="I28" s="149">
        <f>'G-4'!F17</f>
        <v>57.5</v>
      </c>
      <c r="J28" s="149">
        <f>'G-4'!F18</f>
        <v>77</v>
      </c>
      <c r="K28" s="149">
        <f>'G-4'!F19</f>
        <v>74</v>
      </c>
      <c r="L28" s="150"/>
      <c r="M28" s="149">
        <f>'G-4'!F20</f>
        <v>74</v>
      </c>
      <c r="N28" s="149">
        <f>'G-4'!F21</f>
        <v>74.5</v>
      </c>
      <c r="O28" s="149">
        <f>'G-4'!F22</f>
        <v>72.5</v>
      </c>
      <c r="P28" s="149">
        <f>'G-4'!M10</f>
        <v>65.5</v>
      </c>
      <c r="Q28" s="149">
        <f>'G-4'!M11</f>
        <v>74.5</v>
      </c>
      <c r="R28" s="149">
        <f>'G-4'!M12</f>
        <v>92</v>
      </c>
      <c r="S28" s="149">
        <f>'G-4'!M13</f>
        <v>77</v>
      </c>
      <c r="T28" s="149">
        <f>'G-4'!M14</f>
        <v>69.5</v>
      </c>
      <c r="U28" s="149">
        <f>'G-4'!M15</f>
        <v>69.5</v>
      </c>
      <c r="V28" s="149">
        <f>'G-4'!M16</f>
        <v>64.5</v>
      </c>
      <c r="W28" s="149">
        <f>'G-4'!M17</f>
        <v>51</v>
      </c>
      <c r="X28" s="149">
        <f>'G-4'!M18</f>
        <v>60</v>
      </c>
      <c r="Y28" s="149">
        <f>'G-4'!M19</f>
        <v>78</v>
      </c>
      <c r="Z28" s="149">
        <f>'G-4'!M20</f>
        <v>81</v>
      </c>
      <c r="AA28" s="149">
        <f>'G-4'!M21</f>
        <v>79</v>
      </c>
      <c r="AB28" s="149">
        <f>'G-4'!M22</f>
        <v>77.5</v>
      </c>
      <c r="AC28" s="150"/>
      <c r="AD28" s="149">
        <f>'G-4'!T10</f>
        <v>59.5</v>
      </c>
      <c r="AE28" s="149">
        <f>'G-4'!T11</f>
        <v>96.5</v>
      </c>
      <c r="AF28" s="149">
        <f>'G-4'!T12</f>
        <v>96</v>
      </c>
      <c r="AG28" s="149">
        <f>'G-4'!T13</f>
        <v>85.5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233</v>
      </c>
      <c r="F29" s="149">
        <f t="shared" ref="F29:K29" si="21">C28+D28+E28+F28</f>
        <v>242.5</v>
      </c>
      <c r="G29" s="149">
        <f t="shared" si="21"/>
        <v>252</v>
      </c>
      <c r="H29" s="149">
        <f t="shared" si="21"/>
        <v>254.5</v>
      </c>
      <c r="I29" s="149">
        <f t="shared" si="21"/>
        <v>253</v>
      </c>
      <c r="J29" s="149">
        <f t="shared" si="21"/>
        <v>264.5</v>
      </c>
      <c r="K29" s="149">
        <f t="shared" si="21"/>
        <v>270.5</v>
      </c>
      <c r="L29" s="150"/>
      <c r="M29" s="149"/>
      <c r="N29" s="149"/>
      <c r="O29" s="149"/>
      <c r="P29" s="149">
        <f>M28+N28+O28+P28</f>
        <v>286.5</v>
      </c>
      <c r="Q29" s="149">
        <f t="shared" ref="Q29:AB29" si="22">N28+O28+P28+Q28</f>
        <v>287</v>
      </c>
      <c r="R29" s="149">
        <f t="shared" si="22"/>
        <v>304.5</v>
      </c>
      <c r="S29" s="149">
        <f t="shared" si="22"/>
        <v>309</v>
      </c>
      <c r="T29" s="149">
        <f t="shared" si="22"/>
        <v>313</v>
      </c>
      <c r="U29" s="149">
        <f t="shared" si="22"/>
        <v>308</v>
      </c>
      <c r="V29" s="149">
        <f t="shared" si="22"/>
        <v>280.5</v>
      </c>
      <c r="W29" s="149">
        <f t="shared" si="22"/>
        <v>254.5</v>
      </c>
      <c r="X29" s="149">
        <f t="shared" si="22"/>
        <v>245</v>
      </c>
      <c r="Y29" s="149">
        <f t="shared" si="22"/>
        <v>253.5</v>
      </c>
      <c r="Z29" s="149">
        <f t="shared" si="22"/>
        <v>270</v>
      </c>
      <c r="AA29" s="149">
        <f t="shared" si="22"/>
        <v>298</v>
      </c>
      <c r="AB29" s="149">
        <f t="shared" si="22"/>
        <v>315.5</v>
      </c>
      <c r="AC29" s="150"/>
      <c r="AD29" s="149"/>
      <c r="AE29" s="149"/>
      <c r="AF29" s="149"/>
      <c r="AG29" s="149">
        <f>AD28+AE28+AF28+AG28</f>
        <v>337.5</v>
      </c>
      <c r="AH29" s="149">
        <f t="shared" ref="AH29:AO29" si="23">AE28+AF28+AG28+AH28</f>
        <v>278</v>
      </c>
      <c r="AI29" s="149">
        <f t="shared" si="23"/>
        <v>181.5</v>
      </c>
      <c r="AJ29" s="149">
        <f t="shared" si="23"/>
        <v>85.5</v>
      </c>
      <c r="AK29" s="149">
        <f t="shared" si="23"/>
        <v>0</v>
      </c>
      <c r="AL29" s="149">
        <f t="shared" si="23"/>
        <v>0</v>
      </c>
      <c r="AM29" s="149">
        <f t="shared" si="23"/>
        <v>0</v>
      </c>
      <c r="AN29" s="149">
        <f t="shared" si="23"/>
        <v>0</v>
      </c>
      <c r="AO29" s="149">
        <f t="shared" si="23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0.70566037735849052</v>
      </c>
      <c r="E30" s="152"/>
      <c r="F30" s="152" t="s">
        <v>109</v>
      </c>
      <c r="G30" s="153">
        <f>DIRECCIONALIDAD!J38/100</f>
        <v>0.29433962264150942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0.70607028753993606</v>
      </c>
      <c r="Q30" s="152"/>
      <c r="R30" s="152"/>
      <c r="S30" s="152"/>
      <c r="T30" s="152" t="s">
        <v>109</v>
      </c>
      <c r="U30" s="153">
        <f>DIRECCIONALIDAD!J41/100</f>
        <v>0.29392971246006389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0.71625344352617082</v>
      </c>
      <c r="AG30" s="152"/>
      <c r="AH30" s="152"/>
      <c r="AI30" s="152"/>
      <c r="AJ30" s="152" t="s">
        <v>109</v>
      </c>
      <c r="AK30" s="153">
        <f>DIRECCIONALIDAD!J44/100</f>
        <v>0.28374655647382918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270.5</v>
      </c>
      <c r="C31" s="152" t="s">
        <v>108</v>
      </c>
      <c r="D31" s="160">
        <f>+B31*D30</f>
        <v>190.8811320754717</v>
      </c>
      <c r="E31" s="152"/>
      <c r="F31" s="152" t="s">
        <v>109</v>
      </c>
      <c r="G31" s="160">
        <f>+B31*G30</f>
        <v>79.618867924528303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315.5</v>
      </c>
      <c r="N31" s="152"/>
      <c r="O31" s="152" t="s">
        <v>108</v>
      </c>
      <c r="P31" s="161">
        <f>+M31*P30</f>
        <v>222.76517571884983</v>
      </c>
      <c r="Q31" s="152"/>
      <c r="R31" s="152"/>
      <c r="S31" s="152"/>
      <c r="T31" s="152" t="s">
        <v>109</v>
      </c>
      <c r="U31" s="161">
        <f>+M31*U30</f>
        <v>92.734824281150154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337.5</v>
      </c>
      <c r="AE31" s="152" t="s">
        <v>108</v>
      </c>
      <c r="AF31" s="160">
        <f>+AD31*AF30</f>
        <v>241.73553719008265</v>
      </c>
      <c r="AG31" s="152"/>
      <c r="AH31" s="152"/>
      <c r="AI31" s="152"/>
      <c r="AJ31" s="152" t="s">
        <v>109</v>
      </c>
      <c r="AK31" s="160">
        <f>+AD31*AK30</f>
        <v>95.764462809917347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 t="shared" ref="B33:K33" si="24">B13+B18+B23+B28</f>
        <v>273</v>
      </c>
      <c r="C33" s="149">
        <f t="shared" si="24"/>
        <v>392</v>
      </c>
      <c r="D33" s="149">
        <f t="shared" si="24"/>
        <v>286.5</v>
      </c>
      <c r="E33" s="149">
        <f t="shared" si="24"/>
        <v>256.5</v>
      </c>
      <c r="F33" s="149">
        <f t="shared" si="24"/>
        <v>258.5</v>
      </c>
      <c r="G33" s="149">
        <f t="shared" si="24"/>
        <v>269.5</v>
      </c>
      <c r="H33" s="149">
        <f t="shared" si="24"/>
        <v>240</v>
      </c>
      <c r="I33" s="149">
        <f t="shared" si="24"/>
        <v>251</v>
      </c>
      <c r="J33" s="149">
        <f t="shared" si="24"/>
        <v>284.5</v>
      </c>
      <c r="K33" s="149">
        <f t="shared" si="24"/>
        <v>245</v>
      </c>
      <c r="L33" s="150"/>
      <c r="M33" s="149">
        <f t="shared" ref="M33:AB33" si="25">M13+M18+M23+M28</f>
        <v>255.5</v>
      </c>
      <c r="N33" s="149">
        <f t="shared" si="25"/>
        <v>260.5</v>
      </c>
      <c r="O33" s="149">
        <f t="shared" si="25"/>
        <v>264</v>
      </c>
      <c r="P33" s="149">
        <f t="shared" si="25"/>
        <v>252</v>
      </c>
      <c r="Q33" s="149">
        <f t="shared" si="25"/>
        <v>241</v>
      </c>
      <c r="R33" s="149">
        <f t="shared" si="25"/>
        <v>275</v>
      </c>
      <c r="S33" s="149">
        <f t="shared" si="25"/>
        <v>273.5</v>
      </c>
      <c r="T33" s="149">
        <f t="shared" si="25"/>
        <v>234.5</v>
      </c>
      <c r="U33" s="149">
        <f t="shared" si="25"/>
        <v>235.5</v>
      </c>
      <c r="V33" s="149">
        <f t="shared" si="25"/>
        <v>219</v>
      </c>
      <c r="W33" s="149">
        <f t="shared" si="25"/>
        <v>223.5</v>
      </c>
      <c r="X33" s="149">
        <f t="shared" si="25"/>
        <v>257.5</v>
      </c>
      <c r="Y33" s="149">
        <f t="shared" si="25"/>
        <v>247</v>
      </c>
      <c r="Z33" s="149">
        <f t="shared" si="25"/>
        <v>263.5</v>
      </c>
      <c r="AA33" s="149">
        <f t="shared" si="25"/>
        <v>251</v>
      </c>
      <c r="AB33" s="149">
        <f t="shared" si="25"/>
        <v>294.5</v>
      </c>
      <c r="AC33" s="150"/>
      <c r="AD33" s="149">
        <f t="shared" ref="AD33:AO33" si="26">AD13+AD18+AD23+AD28</f>
        <v>229.5</v>
      </c>
      <c r="AE33" s="149">
        <f t="shared" si="26"/>
        <v>305</v>
      </c>
      <c r="AF33" s="149">
        <f t="shared" si="26"/>
        <v>271</v>
      </c>
      <c r="AG33" s="149">
        <f t="shared" si="26"/>
        <v>286</v>
      </c>
      <c r="AH33" s="149">
        <f t="shared" si="26"/>
        <v>0</v>
      </c>
      <c r="AI33" s="149">
        <f t="shared" si="26"/>
        <v>0</v>
      </c>
      <c r="AJ33" s="149">
        <f t="shared" si="26"/>
        <v>0</v>
      </c>
      <c r="AK33" s="149">
        <f t="shared" si="26"/>
        <v>0</v>
      </c>
      <c r="AL33" s="149">
        <f t="shared" si="26"/>
        <v>0</v>
      </c>
      <c r="AM33" s="149">
        <f t="shared" si="26"/>
        <v>0</v>
      </c>
      <c r="AN33" s="149">
        <f t="shared" si="26"/>
        <v>0</v>
      </c>
      <c r="AO33" s="149">
        <f t="shared" si="26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1208</v>
      </c>
      <c r="F34" s="149">
        <f t="shared" ref="F34:K34" si="27">C33+D33+E33+F33</f>
        <v>1193.5</v>
      </c>
      <c r="G34" s="149">
        <f t="shared" si="27"/>
        <v>1071</v>
      </c>
      <c r="H34" s="149">
        <f t="shared" si="27"/>
        <v>1024.5</v>
      </c>
      <c r="I34" s="149">
        <f t="shared" si="27"/>
        <v>1019</v>
      </c>
      <c r="J34" s="149">
        <f t="shared" si="27"/>
        <v>1045</v>
      </c>
      <c r="K34" s="149">
        <f t="shared" si="27"/>
        <v>1020.5</v>
      </c>
      <c r="L34" s="150"/>
      <c r="M34" s="149"/>
      <c r="N34" s="149"/>
      <c r="O34" s="149"/>
      <c r="P34" s="149">
        <f>M33+N33+O33+P33</f>
        <v>1032</v>
      </c>
      <c r="Q34" s="149">
        <f t="shared" ref="Q34:AB34" si="28">N33+O33+P33+Q33</f>
        <v>1017.5</v>
      </c>
      <c r="R34" s="149">
        <f t="shared" si="28"/>
        <v>1032</v>
      </c>
      <c r="S34" s="149">
        <f t="shared" si="28"/>
        <v>1041.5</v>
      </c>
      <c r="T34" s="149">
        <f t="shared" si="28"/>
        <v>1024</v>
      </c>
      <c r="U34" s="149">
        <f t="shared" si="28"/>
        <v>1018.5</v>
      </c>
      <c r="V34" s="149">
        <f t="shared" si="28"/>
        <v>962.5</v>
      </c>
      <c r="W34" s="149">
        <f t="shared" si="28"/>
        <v>912.5</v>
      </c>
      <c r="X34" s="149">
        <f t="shared" si="28"/>
        <v>935.5</v>
      </c>
      <c r="Y34" s="149">
        <f t="shared" si="28"/>
        <v>947</v>
      </c>
      <c r="Z34" s="149">
        <f t="shared" si="28"/>
        <v>991.5</v>
      </c>
      <c r="AA34" s="149">
        <f t="shared" si="28"/>
        <v>1019</v>
      </c>
      <c r="AB34" s="149">
        <f t="shared" si="28"/>
        <v>1056</v>
      </c>
      <c r="AC34" s="150"/>
      <c r="AD34" s="149"/>
      <c r="AE34" s="149"/>
      <c r="AF34" s="149"/>
      <c r="AG34" s="149">
        <f>AD33+AE33+AF33+AG33</f>
        <v>1091.5</v>
      </c>
      <c r="AH34" s="149">
        <f t="shared" ref="AH34:AO34" si="29">AE33+AF33+AG33+AH33</f>
        <v>862</v>
      </c>
      <c r="AI34" s="149">
        <f t="shared" si="29"/>
        <v>557</v>
      </c>
      <c r="AJ34" s="149">
        <f t="shared" si="29"/>
        <v>286</v>
      </c>
      <c r="AK34" s="149">
        <f t="shared" si="29"/>
        <v>0</v>
      </c>
      <c r="AL34" s="149">
        <f t="shared" si="29"/>
        <v>0</v>
      </c>
      <c r="AM34" s="149">
        <f t="shared" si="29"/>
        <v>0</v>
      </c>
      <c r="AN34" s="149">
        <f t="shared" si="29"/>
        <v>0</v>
      </c>
      <c r="AO34" s="149">
        <f t="shared" si="29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7:U27"/>
    <mergeCell ref="T22:U22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2016-08-05T22:14:32Z</cp:lastPrinted>
  <dcterms:created xsi:type="dcterms:W3CDTF">1998-04-02T13:38:56Z</dcterms:created>
  <dcterms:modified xsi:type="dcterms:W3CDTF">2020-10-14T16:48:14Z</dcterms:modified>
</cp:coreProperties>
</file>